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ЕСЭ-ГГ_Братск\ОППР\Объекты ремонта\2023\2023 Ремонт САНИТАРНО-БЫТОВЫХ  помещений БрГЭС\ВОР exсel\"/>
    </mc:Choice>
  </mc:AlternateContent>
  <bookViews>
    <workbookView xWindow="0" yWindow="0" windowWidth="24945" windowHeight="10920"/>
  </bookViews>
  <sheets>
    <sheet name="ДВ" sheetId="2" r:id="rId1"/>
    <sheet name="пропуски коммуникаций" sheetId="3" r:id="rId2"/>
  </sheets>
  <definedNames>
    <definedName name="_xlnm._FilterDatabase" localSheetId="0" hidden="1">ДВ!$A$18:$L$56</definedName>
    <definedName name="_xlnm.Print_Titles" localSheetId="0">ДВ!$18:$18</definedName>
    <definedName name="_xlnm.Print_Area" localSheetId="0">ДВ!$A$1:$L$70</definedName>
  </definedNames>
  <calcPr calcId="162913" refMode="R1C1"/>
</workbook>
</file>

<file path=xl/calcChain.xml><?xml version="1.0" encoding="utf-8"?>
<calcChain xmlns="http://schemas.openxmlformats.org/spreadsheetml/2006/main">
  <c r="K48" i="2" l="1"/>
  <c r="K45" i="2"/>
  <c r="D39" i="2" l="1"/>
  <c r="D41" i="2" s="1"/>
  <c r="D38" i="2"/>
  <c r="D49" i="2"/>
  <c r="D48" i="2"/>
  <c r="D47" i="2"/>
  <c r="K47" i="2" s="1"/>
  <c r="D46" i="2"/>
  <c r="D44" i="2"/>
  <c r="D43" i="2"/>
  <c r="D40" i="2" l="1"/>
  <c r="D31" i="2"/>
  <c r="D25" i="2"/>
  <c r="D26" i="2" s="1"/>
  <c r="D27" i="2" l="1"/>
  <c r="D29" i="2" s="1"/>
  <c r="D30" i="2" s="1"/>
  <c r="K22" i="2" l="1"/>
  <c r="K24" i="2"/>
  <c r="D20" i="2" l="1"/>
</calcChain>
</file>

<file path=xl/sharedStrings.xml><?xml version="1.0" encoding="utf-8"?>
<sst xmlns="http://schemas.openxmlformats.org/spreadsheetml/2006/main" count="183" uniqueCount="92">
  <si>
    <t>Наименование</t>
  </si>
  <si>
    <t>Ед. изм.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</si>
  <si>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</si>
  <si>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</si>
  <si>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</si>
  <si>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</si>
  <si>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</si>
  <si>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</si>
  <si>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(Заменённые и Добавленные)</t>
  </si>
  <si>
    <t>Кол-во</t>
  </si>
  <si>
    <t>Использование (лом, утиль, мусор, реализация, повторное исп.)</t>
  </si>
  <si>
    <t>О.И. Тонких</t>
  </si>
  <si>
    <t>Поставка (заказчик/ Подрядчик)</t>
  </si>
  <si>
    <t>филиал ООО"ЕвроСибЭнерго-Гидрогенерация" "Братская ГЭС"</t>
  </si>
  <si>
    <t>т</t>
  </si>
  <si>
    <t>Подрядчик</t>
  </si>
  <si>
    <t>А.А. Логинов</t>
  </si>
  <si>
    <t xml:space="preserve">УТВЕРЖДАЮ:  </t>
  </si>
  <si>
    <t xml:space="preserve">Главный инженер    </t>
  </si>
  <si>
    <t xml:space="preserve">______________А.В. Боярский   </t>
  </si>
  <si>
    <t xml:space="preserve">филиала ООО"ЕвроСибЭнерго-Гидрогенерация" "Братская ГЭС"    </t>
  </si>
  <si>
    <t xml:space="preserve">"___"_____________2023г.    </t>
  </si>
  <si>
    <t>Начальник ОППР</t>
  </si>
  <si>
    <t>м2</t>
  </si>
  <si>
    <t>Раздел 1. Помещение №27 h=3,16 (раздевалка)</t>
  </si>
  <si>
    <t>кг</t>
  </si>
  <si>
    <t>Смесь сухая гидроизоляционная проникающего действия КТтрон-11</t>
  </si>
  <si>
    <t>Смесь сухая гидроизоляционная штукатурная КТтрон-6</t>
  </si>
  <si>
    <t>Нанесение на поверхность стен прникающей гидроизоляции, вручную кистью на 2 слоя (технология КТтрон)</t>
  </si>
  <si>
    <t>Нанесение на поверхность стен гидроизоляционной штукатурной  смеси, вручную шпателем на 2 слоя, по 10мм каждый (технология КТтрон)</t>
  </si>
  <si>
    <t>Листы гипсокартонные ГКЛ, толщина 12,5 мм</t>
  </si>
  <si>
    <t>Облицовка стен по одинарному металлическому каркасу из направляющих и стоечных профилей гипсоволокнистыми листами в один слой, без утепления</t>
  </si>
  <si>
    <t xml:space="preserve">Нанесение на поверхность стен грунтовки акриловой в один слой </t>
  </si>
  <si>
    <t>Окраска подготовленных под окраску стен: за два раза водно-дисперсионной акриловой краской</t>
  </si>
  <si>
    <t xml:space="preserve">Универсальная акриловая грунтовка </t>
  </si>
  <si>
    <t>Лента бумажная, для заделки стыков листов</t>
  </si>
  <si>
    <t>м</t>
  </si>
  <si>
    <t>Улучшенная окраска ранее окрашенных полов за два раза с расчисткой старой краски до 35%</t>
  </si>
  <si>
    <t>Эмаль для деревянных полов</t>
  </si>
  <si>
    <t>Очистка вручную поверхности потолков ребристых, от отстающей краски (20% от всей площади)</t>
  </si>
  <si>
    <t>Краска водо-дисперсная цвет белый</t>
  </si>
  <si>
    <t>Краска водно-дисперсионная акриловая (цветная)</t>
  </si>
  <si>
    <t>Окраска водно-дисперсионными акриловыми составами улучшенная: по сборным конструкциям потолков, ребристых, подготовленным под окраску</t>
  </si>
  <si>
    <t xml:space="preserve">Очистка вручную поверхности потолков ребристых, от отстающей краски </t>
  </si>
  <si>
    <t>Установка и разборка внутренних трубчатых инвентарных лесов: при высоте помещения 4,12 м</t>
  </si>
  <si>
    <t>Шпатлевка по штукатурке и сборным конструкциям: стен, подготовленных под окраску (финишная)</t>
  </si>
  <si>
    <t>Окраска водно-дисперсионными акриловыми составами улучшенная: по сборным конструкциям стен, подготовленным под окраску</t>
  </si>
  <si>
    <t xml:space="preserve">Краска водо-дисперсная акриловая (цветная) </t>
  </si>
  <si>
    <t>Раздел 2. Помещение №28 h=4,12 (мастерская)</t>
  </si>
  <si>
    <t>Сплошное шпаклевание, стен из ГКЛ</t>
  </si>
  <si>
    <t xml:space="preserve">Грунтовка адгезионная </t>
  </si>
  <si>
    <t xml:space="preserve">Шпаклевка гипсовая </t>
  </si>
  <si>
    <t>Очистка поверхности стен от штукатурного слоя толщиной 40мм, до кирпичной кладки, перфоратором (стена со тороны л/б)</t>
  </si>
  <si>
    <t xml:space="preserve">Увлажнение поверхности стен, перед нанесением гидроизоляционной смеси, распылителем/пульверизатором  </t>
  </si>
  <si>
    <t>Увлажнение поверхности стен водой, перед нанесением гидроизоляционной штукатурной  смеси, распылителем / пульверизатором</t>
  </si>
  <si>
    <t>по сметной норме</t>
  </si>
  <si>
    <t xml:space="preserve">Шпаклевка акриловая </t>
  </si>
  <si>
    <t>Раздел 3. Помещение №25 h=2,8 (душевая)</t>
  </si>
  <si>
    <t>Установка раковины на кроншетйнах</t>
  </si>
  <si>
    <t>шт</t>
  </si>
  <si>
    <t>Смеситель однорычажный</t>
  </si>
  <si>
    <t>Подводка гибкая для смесителя L=600 мм</t>
  </si>
  <si>
    <t>Сифон для раковины</t>
  </si>
  <si>
    <t>Раковина металлическая в комплекте с кронштейнами</t>
  </si>
  <si>
    <t>Условия производства работ: 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 в зоне производства ремонтно-строительных работ имеется лабораторное оборудование, мебель и иные загромождающие помещения предметы.</t>
  </si>
  <si>
    <t>Служба ЗиС подтверждает необходимость проведения данных видов работ</t>
  </si>
  <si>
    <t>Ведущий инженер службы ЗиС ООО "ЕСЭ-ГГ"</t>
  </si>
  <si>
    <t>О.А. Борус</t>
  </si>
  <si>
    <t>Инженер ОППР</t>
  </si>
  <si>
    <t>м3</t>
  </si>
  <si>
    <t>Ремонт в местах пропуска коммуникаций  в покрытии в помещении столярной мастерской  и кладовой</t>
  </si>
  <si>
    <t>Очистка бетонных и металлических поверхностей, металлической щеткой</t>
  </si>
  <si>
    <t>Сталь листовая оцинкованная толщиной 0,7мм</t>
  </si>
  <si>
    <t xml:space="preserve">Изготовление гильзы и опорных пластин из листовой стали </t>
  </si>
  <si>
    <t>Бетонирование проема ремонтым раствором</t>
  </si>
  <si>
    <t>Фанера толщиной 12мм</t>
  </si>
  <si>
    <t>Пакля промасленная</t>
  </si>
  <si>
    <t xml:space="preserve">Разборка бетонных конструкций с помощью электроинструмента (перфоратор) </t>
  </si>
  <si>
    <t>Монтаж металлоконструкции к сущесвующей арматуре накладными стержнями, с помощью сварки</t>
  </si>
  <si>
    <t>Покрытие поверхностей грунтовкой : за 1 раз стен</t>
  </si>
  <si>
    <t>Очистка поверхности стен и колонн от отстающей краски, вручную 50% от всей поверхности</t>
  </si>
  <si>
    <t xml:space="preserve">Ведомость объемов работ №4 </t>
  </si>
  <si>
    <t>Ремонт санитарно-бытовых помещений БГЭС</t>
  </si>
  <si>
    <t>Арматура Ø12 L=100мм 8шт</t>
  </si>
  <si>
    <t>Устройство и снятие опалубки из листов фанеры, толщ.12мм</t>
  </si>
  <si>
    <t>Заполнение зазора промасленной паклей (герметизация вводов - 2шт)</t>
  </si>
  <si>
    <t xml:space="preserve">Мелкозернистая безусадочная ремонтная смесь марки не ниже М300 </t>
  </si>
  <si>
    <t>Установка смесителя</t>
  </si>
  <si>
    <t>И.о.начальника ПТО</t>
  </si>
  <si>
    <t>С.А.Золотухин</t>
  </si>
  <si>
    <t xml:space="preserve">Текущий ремонт </t>
  </si>
  <si>
    <r>
      <rPr>
        <u/>
        <sz val="14"/>
        <rFont val="Times New Roman"/>
        <family val="1"/>
        <charset val="204"/>
      </rPr>
      <t>Здание гидроцеха инв.№00010007 
 Ремонт санитарного узла, душевой, столярной мастерской УТО ЗиС ЦТО</t>
    </r>
    <r>
      <rPr>
        <i/>
        <sz val="14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</si>
</sst>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19" x14ac:knownFonts="1">
    <font>
      <sz val="10"/>
      <name val="Arial Cyr"/>
      <charset val="204"/>
    </font>
    <font>
      <sz val="10"/>
      <name val="Helv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0"/>
      <color theme="10"/>
      <name val="Arial Cyr"/>
      <charset val="204"/>
    </font>
    <font>
      <b/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/>
  </cellStyleXfs>
  <cellXfs count="111">
    <xf numFmtId="0" fontId="0" fillId="0" borderId="0" xfId="0"/>
    <xf numFmtId="0" fontId="4" fillId="0" borderId="0" xfId="1" applyFont="1" applyFill="1" applyAlignment="1">
      <alignment horizontal="centerContinuous" vertical="top"/>
    </xf>
    <xf numFmtId="0" fontId="4" fillId="0" borderId="0" xfId="1" applyFont="1" applyFill="1" applyAlignment="1">
      <alignment horizontal="left" vertical="top"/>
    </xf>
    <xf numFmtId="0" fontId="4" fillId="0" borderId="0" xfId="1" applyFont="1" applyFill="1" applyAlignment="1">
      <alignment horizontal="centerContinuous" vertical="top" wrapText="1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5" fillId="0" borderId="0" xfId="1" applyFont="1" applyFill="1" applyAlignment="1">
      <alignment horizontal="right" vertical="top"/>
    </xf>
    <xf numFmtId="2" fontId="4" fillId="0" borderId="0" xfId="1" applyNumberFormat="1" applyFont="1" applyFill="1" applyAlignment="1">
      <alignment vertical="top"/>
    </xf>
    <xf numFmtId="2" fontId="4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left" vertical="top"/>
    </xf>
    <xf numFmtId="49" fontId="5" fillId="0" borderId="0" xfId="1" applyNumberFormat="1" applyFont="1" applyFill="1" applyAlignment="1">
      <alignment vertical="top"/>
    </xf>
    <xf numFmtId="0" fontId="7" fillId="0" borderId="0" xfId="1" applyFont="1" applyFill="1" applyAlignment="1">
      <alignment vertical="top" wrapText="1"/>
    </xf>
    <xf numFmtId="0" fontId="4" fillId="0" borderId="2" xfId="0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center" vertical="top"/>
    </xf>
    <xf numFmtId="2" fontId="4" fillId="0" borderId="0" xfId="1" applyNumberFormat="1" applyFont="1" applyFill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2" borderId="0" xfId="0" applyFont="1" applyFill="1" applyBorder="1"/>
    <xf numFmtId="0" fontId="4" fillId="0" borderId="2" xfId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left" vertical="top" wrapText="1"/>
    </xf>
    <xf numFmtId="2" fontId="4" fillId="0" borderId="3" xfId="0" applyNumberFormat="1" applyFont="1" applyFill="1" applyBorder="1" applyAlignment="1">
      <alignment horizontal="center" vertical="top"/>
    </xf>
    <xf numFmtId="0" fontId="4" fillId="0" borderId="5" xfId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/>
    </xf>
    <xf numFmtId="2" fontId="4" fillId="2" borderId="2" xfId="0" applyNumberFormat="1" applyFont="1" applyFill="1" applyBorder="1" applyAlignment="1">
      <alignment horizontal="right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2" fontId="4" fillId="0" borderId="3" xfId="0" applyNumberFormat="1" applyFont="1" applyFill="1" applyBorder="1" applyAlignment="1">
      <alignment horizontal="right" vertical="top"/>
    </xf>
    <xf numFmtId="2" fontId="4" fillId="0" borderId="2" xfId="0" applyNumberFormat="1" applyFont="1" applyFill="1" applyBorder="1" applyAlignment="1">
      <alignment horizontal="right" vertical="top"/>
    </xf>
    <xf numFmtId="0" fontId="4" fillId="2" borderId="2" xfId="0" applyFont="1" applyFill="1" applyBorder="1" applyAlignment="1">
      <alignment horizontal="right" vertical="top" wrapText="1"/>
    </xf>
    <xf numFmtId="0" fontId="4" fillId="0" borderId="2" xfId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top" wrapText="1"/>
    </xf>
    <xf numFmtId="2" fontId="4" fillId="0" borderId="2" xfId="0" applyNumberFormat="1" applyFont="1" applyFill="1" applyBorder="1" applyAlignment="1">
      <alignment horizontal="center" vertical="top" wrapText="1"/>
    </xf>
    <xf numFmtId="2" fontId="4" fillId="0" borderId="2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Fill="1" applyBorder="1" applyAlignment="1">
      <alignment horizontal="left" vertical="top" wrapText="1"/>
    </xf>
    <xf numFmtId="165" fontId="4" fillId="2" borderId="2" xfId="0" applyNumberFormat="1" applyFont="1" applyFill="1" applyBorder="1" applyAlignment="1">
      <alignment horizontal="right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65" fontId="4" fillId="2" borderId="2" xfId="0" applyNumberFormat="1" applyFont="1" applyFill="1" applyBorder="1" applyAlignment="1">
      <alignment horizontal="center" vertical="top" wrapText="1"/>
    </xf>
    <xf numFmtId="0" fontId="10" fillId="0" borderId="0" xfId="1" applyFont="1" applyFill="1" applyAlignment="1">
      <alignment vertical="top" wrapText="1"/>
    </xf>
    <xf numFmtId="0" fontId="2" fillId="0" borderId="0" xfId="1" applyFont="1" applyFill="1" applyAlignment="1">
      <alignment vertical="top"/>
    </xf>
    <xf numFmtId="2" fontId="2" fillId="0" borderId="0" xfId="1" applyNumberFormat="1" applyFont="1" applyFill="1" applyAlignment="1">
      <alignment horizontal="center" vertical="top"/>
    </xf>
    <xf numFmtId="0" fontId="4" fillId="0" borderId="0" xfId="2" applyFont="1" applyAlignment="1">
      <alignment horizontal="left"/>
    </xf>
    <xf numFmtId="0" fontId="4" fillId="0" borderId="0" xfId="1" applyFont="1" applyFill="1" applyAlignment="1">
      <alignment vertical="top"/>
    </xf>
    <xf numFmtId="0" fontId="4" fillId="0" borderId="0" xfId="2" applyFont="1" applyAlignment="1">
      <alignment horizontal="right"/>
    </xf>
    <xf numFmtId="0" fontId="6" fillId="0" borderId="0" xfId="1" applyFont="1" applyFill="1" applyAlignment="1">
      <alignment vertical="top"/>
    </xf>
    <xf numFmtId="2" fontId="6" fillId="0" borderId="0" xfId="1" applyNumberFormat="1" applyFont="1" applyFill="1" applyAlignment="1">
      <alignment horizontal="center" vertical="top"/>
    </xf>
    <xf numFmtId="0" fontId="2" fillId="0" borderId="0" xfId="2" applyFont="1" applyAlignment="1">
      <alignment horizontal="right"/>
    </xf>
    <xf numFmtId="0" fontId="12" fillId="0" borderId="0" xfId="3" applyFont="1" applyFill="1"/>
    <xf numFmtId="0" fontId="12" fillId="0" borderId="0" xfId="3" applyFont="1"/>
    <xf numFmtId="2" fontId="4" fillId="0" borderId="0" xfId="0" applyNumberFormat="1" applyFont="1" applyAlignment="1"/>
    <xf numFmtId="2" fontId="4" fillId="0" borderId="0" xfId="0" applyNumberFormat="1" applyFont="1" applyAlignment="1">
      <alignment horizontal="center"/>
    </xf>
    <xf numFmtId="0" fontId="14" fillId="0" borderId="2" xfId="1" applyFont="1" applyFill="1" applyBorder="1" applyAlignment="1">
      <alignment horizontal="center" vertical="top"/>
    </xf>
    <xf numFmtId="0" fontId="14" fillId="0" borderId="2" xfId="1" applyFont="1" applyFill="1" applyBorder="1" applyAlignment="1">
      <alignment horizontal="center" vertical="top" wrapText="1"/>
    </xf>
    <xf numFmtId="1" fontId="14" fillId="0" borderId="2" xfId="1" applyNumberFormat="1" applyFont="1" applyFill="1" applyBorder="1" applyAlignment="1">
      <alignment horizontal="center" vertical="top"/>
    </xf>
    <xf numFmtId="0" fontId="14" fillId="0" borderId="0" xfId="0" applyFont="1" applyFill="1" applyAlignment="1">
      <alignment horizontal="center"/>
    </xf>
    <xf numFmtId="0" fontId="4" fillId="3" borderId="0" xfId="0" applyFont="1" applyFill="1"/>
    <xf numFmtId="0" fontId="4" fillId="0" borderId="0" xfId="1" applyFont="1" applyFill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8" xfId="0" applyFont="1" applyFill="1" applyBorder="1" applyAlignment="1">
      <alignment horizontal="left" vertical="top" wrapText="1"/>
    </xf>
    <xf numFmtId="0" fontId="9" fillId="0" borderId="0" xfId="1" applyFont="1" applyFill="1" applyAlignment="1">
      <alignment horizontal="center"/>
    </xf>
    <xf numFmtId="0" fontId="4" fillId="0" borderId="2" xfId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 applyProtection="1">
      <alignment horizontal="center" vertical="top"/>
    </xf>
    <xf numFmtId="0" fontId="16" fillId="0" borderId="0" xfId="1" applyFont="1" applyFill="1" applyAlignment="1">
      <alignment vertical="top"/>
    </xf>
    <xf numFmtId="0" fontId="16" fillId="0" borderId="0" xfId="0" applyFont="1"/>
    <xf numFmtId="0" fontId="9" fillId="0" borderId="0" xfId="0" applyFont="1"/>
    <xf numFmtId="49" fontId="11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0" borderId="3" xfId="1" applyFont="1" applyFill="1" applyBorder="1" applyAlignment="1">
      <alignment horizontal="center" vertical="top"/>
    </xf>
    <xf numFmtId="0" fontId="4" fillId="0" borderId="4" xfId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2" fontId="4" fillId="2" borderId="3" xfId="0" applyNumberFormat="1" applyFont="1" applyFill="1" applyBorder="1" applyAlignment="1">
      <alignment horizontal="right" vertical="top" wrapText="1"/>
    </xf>
    <xf numFmtId="2" fontId="4" fillId="2" borderId="4" xfId="0" applyNumberFormat="1" applyFont="1" applyFill="1" applyBorder="1" applyAlignment="1">
      <alignment horizontal="right" vertical="top" wrapText="1"/>
    </xf>
    <xf numFmtId="0" fontId="13" fillId="0" borderId="5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3" fillId="0" borderId="7" xfId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0" borderId="9" xfId="1" applyFont="1" applyFill="1" applyBorder="1" applyAlignment="1">
      <alignment horizontal="center" vertical="top"/>
    </xf>
    <xf numFmtId="2" fontId="4" fillId="2" borderId="9" xfId="0" applyNumberFormat="1" applyFont="1" applyFill="1" applyBorder="1" applyAlignment="1">
      <alignment horizontal="right" vertical="top" wrapText="1"/>
    </xf>
    <xf numFmtId="2" fontId="4" fillId="2" borderId="3" xfId="0" applyNumberFormat="1" applyFont="1" applyFill="1" applyBorder="1" applyAlignment="1">
      <alignment horizontal="right" vertical="top"/>
    </xf>
    <xf numFmtId="2" fontId="4" fillId="2" borderId="4" xfId="0" applyNumberFormat="1" applyFont="1" applyFill="1" applyBorder="1" applyAlignment="1">
      <alignment horizontal="right" vertical="top"/>
    </xf>
    <xf numFmtId="0" fontId="15" fillId="0" borderId="0" xfId="0" applyFont="1" applyAlignment="1">
      <alignment horizontal="center"/>
    </xf>
    <xf numFmtId="0" fontId="16" fillId="0" borderId="0" xfId="1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9" fillId="0" borderId="0" xfId="1" applyFont="1" applyFill="1" applyAlignment="1">
      <alignment horizontal="center"/>
    </xf>
    <xf numFmtId="0" fontId="17" fillId="2" borderId="0" xfId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 applyProtection="1">
      <alignment horizontal="center" vertical="top"/>
    </xf>
  </cellXfs>
  <cellStyles count="4">
    <cellStyle name="Гиперссылка" xfId="3" builtinId="8"/>
    <cellStyle name="Обычный" xfId="0" builtinId="0"/>
    <cellStyle name="Обычный_дв" xfId="2"/>
    <cellStyle name="Стиль 1" xfId="1"/>
  </cellStyles>
  <dxfs count="0"/>
  <tableStyles count="0" defaultTableStyle="TableStyleMedium9" defaultPivotStyle="PivotStyleLight16"/>
  <colors>
    <mruColors>
      <color rgb="FFD828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600075</xdr:colOff>
      <xdr:row>4</xdr:row>
      <xdr:rowOff>9525</xdr:rowOff>
    </xdr:from>
    <xdr:to>
      <xdr:col>21</xdr:col>
      <xdr:colOff>38101</xdr:colOff>
      <xdr:row>56</xdr:row>
      <xdr:rowOff>1</xdr:rowOff>
    </xdr:to>
    <xdr:pic>
      <xdr:nvPicPr>
        <xdr:cNvPr id="2" name="Рисунок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6617" t="12872" r="19782" b="5359"/>
        <a:stretch/>
      </xdr:blipFill>
      <xdr:spPr>
        <a:xfrm>
          <a:off x="1209675" y="657225"/>
          <a:ext cx="11630026" cy="8410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tabSelected="1" view="pageBreakPreview" zoomScale="89" zoomScaleNormal="100" zoomScaleSheetLayoutView="89" workbookViewId="0">
      <selection activeCell="G17" sqref="G17"/>
    </sheetView>
  </sheetViews>
  <sheetFormatPr defaultRowHeight="12.75" x14ac:dyDescent="0.2"/>
  <cols>
    <col min="1" max="1" width="4.42578125" style="41" customWidth="1"/>
    <col min="2" max="2" width="36" style="41" customWidth="1"/>
    <col min="3" max="3" width="9.140625" style="41"/>
    <col min="4" max="4" width="9.140625" style="60"/>
    <col min="5" max="5" width="13.5703125" style="41" customWidth="1"/>
    <col min="6" max="6" width="9.140625" style="41"/>
    <col min="7" max="7" width="8.140625" style="41" customWidth="1"/>
    <col min="8" max="8" width="13.140625" style="41" customWidth="1"/>
    <col min="9" max="9" width="16.5703125" style="41" customWidth="1"/>
    <col min="10" max="10" width="8.42578125" style="41" customWidth="1"/>
    <col min="11" max="11" width="12.28515625" style="61" customWidth="1"/>
    <col min="12" max="12" width="13.140625" style="41" customWidth="1"/>
    <col min="13" max="16384" width="9.140625" style="41"/>
  </cols>
  <sheetData>
    <row r="1" spans="1:14" ht="15.75" customHeight="1" x14ac:dyDescent="0.2">
      <c r="A1" s="11"/>
      <c r="B1" s="12"/>
      <c r="C1" s="13"/>
      <c r="D1" s="13"/>
      <c r="E1" s="13"/>
      <c r="F1" s="13"/>
      <c r="G1" s="13"/>
      <c r="H1" s="13"/>
      <c r="I1" s="13"/>
      <c r="J1" s="50"/>
      <c r="K1" s="51"/>
      <c r="L1" s="7" t="s">
        <v>17</v>
      </c>
    </row>
    <row r="2" spans="1:14" ht="14.25" customHeight="1" x14ac:dyDescent="0.2">
      <c r="A2" s="52"/>
      <c r="B2" s="53"/>
      <c r="C2" s="49"/>
      <c r="D2" s="49"/>
      <c r="E2" s="49"/>
      <c r="F2" s="49"/>
      <c r="G2" s="49"/>
      <c r="H2" s="49"/>
      <c r="I2" s="49"/>
      <c r="J2" s="53"/>
      <c r="K2" s="16"/>
      <c r="L2" s="54" t="s">
        <v>18</v>
      </c>
    </row>
    <row r="3" spans="1:14" ht="14.25" customHeight="1" x14ac:dyDescent="0.2">
      <c r="A3" s="52"/>
      <c r="B3" s="53"/>
      <c r="C3" s="49"/>
      <c r="D3" s="49"/>
      <c r="E3" s="49"/>
      <c r="F3" s="49"/>
      <c r="G3" s="49"/>
      <c r="H3" s="49"/>
      <c r="I3" s="49"/>
      <c r="J3" s="53"/>
      <c r="K3" s="16"/>
      <c r="L3" s="54" t="s">
        <v>20</v>
      </c>
    </row>
    <row r="4" spans="1:14" ht="17.25" customHeight="1" x14ac:dyDescent="0.2">
      <c r="A4" s="52"/>
      <c r="B4" s="53"/>
      <c r="C4" s="49"/>
      <c r="D4" s="49"/>
      <c r="E4" s="49"/>
      <c r="F4" s="49"/>
      <c r="G4" s="49"/>
      <c r="H4" s="49"/>
      <c r="I4" s="49"/>
      <c r="J4" s="53"/>
      <c r="K4" s="16"/>
      <c r="L4" s="54" t="s">
        <v>19</v>
      </c>
    </row>
    <row r="5" spans="1:14" ht="16.5" customHeight="1" x14ac:dyDescent="0.2">
      <c r="A5" s="52"/>
      <c r="B5" s="53"/>
      <c r="C5" s="49"/>
      <c r="D5" s="49"/>
      <c r="E5" s="49"/>
      <c r="F5" s="49"/>
      <c r="G5" s="49"/>
      <c r="H5" s="49"/>
      <c r="I5" s="49"/>
      <c r="J5" s="53"/>
      <c r="K5" s="16"/>
      <c r="L5" s="54" t="s">
        <v>21</v>
      </c>
    </row>
    <row r="6" spans="1:14" ht="14.25" customHeight="1" x14ac:dyDescent="0.25">
      <c r="A6" s="52"/>
      <c r="B6" s="55"/>
      <c r="C6" s="13"/>
      <c r="D6" s="13"/>
      <c r="E6" s="13"/>
      <c r="F6" s="13"/>
      <c r="G6" s="13"/>
      <c r="H6" s="13"/>
      <c r="I6" s="13"/>
      <c r="J6" s="55"/>
      <c r="K6" s="56"/>
      <c r="L6" s="57"/>
    </row>
    <row r="7" spans="1:14" ht="18" customHeight="1" x14ac:dyDescent="0.25">
      <c r="A7" s="102" t="s">
        <v>13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</row>
    <row r="8" spans="1:14" ht="17.25" customHeight="1" x14ac:dyDescent="0.3">
      <c r="A8" s="107" t="s">
        <v>81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</row>
    <row r="9" spans="1:14" ht="17.25" customHeight="1" x14ac:dyDescent="0.3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4" ht="17.25" customHeight="1" x14ac:dyDescent="0.2">
      <c r="A10" s="110" t="s">
        <v>82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76"/>
      <c r="N10" s="76"/>
    </row>
    <row r="11" spans="1:14" ht="17.25" customHeight="1" x14ac:dyDescent="0.2">
      <c r="A11" s="100" t="s">
        <v>90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72"/>
      <c r="N11" s="72"/>
    </row>
    <row r="12" spans="1:14" s="75" customFormat="1" ht="14.25" customHeight="1" x14ac:dyDescent="0.3">
      <c r="A12" s="101" t="s">
        <v>2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73"/>
    </row>
    <row r="13" spans="1:14" ht="38.25" customHeight="1" x14ac:dyDescent="0.2">
      <c r="A13" s="108" t="s">
        <v>91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</row>
    <row r="14" spans="1:14" s="74" customFormat="1" x14ac:dyDescent="0.2">
      <c r="A14" s="101" t="s">
        <v>3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</row>
    <row r="15" spans="1:14" s="4" customFormat="1" x14ac:dyDescent="0.2">
      <c r="A15" s="1"/>
      <c r="B15" s="2"/>
      <c r="C15" s="1"/>
      <c r="D15" s="8"/>
      <c r="E15" s="3"/>
      <c r="F15" s="1"/>
      <c r="G15" s="1"/>
      <c r="H15" s="1"/>
      <c r="I15" s="1"/>
      <c r="J15" s="67"/>
      <c r="K15" s="16"/>
      <c r="L15" s="1"/>
    </row>
    <row r="16" spans="1:14" s="4" customFormat="1" ht="24.75" customHeight="1" x14ac:dyDescent="0.2">
      <c r="A16" s="109" t="s">
        <v>4</v>
      </c>
      <c r="B16" s="109" t="s">
        <v>5</v>
      </c>
      <c r="C16" s="109" t="s">
        <v>6</v>
      </c>
      <c r="D16" s="109"/>
      <c r="E16" s="109" t="s">
        <v>7</v>
      </c>
      <c r="F16" s="109"/>
      <c r="G16" s="109"/>
      <c r="H16" s="109"/>
      <c r="I16" s="109" t="s">
        <v>8</v>
      </c>
      <c r="J16" s="109"/>
      <c r="K16" s="109"/>
      <c r="L16" s="109"/>
    </row>
    <row r="17" spans="1:12" s="5" customFormat="1" ht="60" x14ac:dyDescent="0.2">
      <c r="A17" s="109"/>
      <c r="B17" s="109"/>
      <c r="C17" s="71" t="s">
        <v>1</v>
      </c>
      <c r="D17" s="9" t="s">
        <v>9</v>
      </c>
      <c r="E17" s="71" t="s">
        <v>0</v>
      </c>
      <c r="F17" s="71" t="s">
        <v>1</v>
      </c>
      <c r="G17" s="71" t="s">
        <v>9</v>
      </c>
      <c r="H17" s="10" t="s">
        <v>10</v>
      </c>
      <c r="I17" s="71" t="s">
        <v>0</v>
      </c>
      <c r="J17" s="71" t="s">
        <v>1</v>
      </c>
      <c r="K17" s="9" t="s">
        <v>9</v>
      </c>
      <c r="L17" s="71" t="s">
        <v>12</v>
      </c>
    </row>
    <row r="18" spans="1:12" s="65" customFormat="1" ht="11.25" x14ac:dyDescent="0.2">
      <c r="A18" s="62">
        <v>1</v>
      </c>
      <c r="B18" s="62">
        <v>2</v>
      </c>
      <c r="C18" s="62">
        <v>3</v>
      </c>
      <c r="D18" s="62">
        <v>4</v>
      </c>
      <c r="E18" s="63">
        <v>5</v>
      </c>
      <c r="F18" s="62">
        <v>6</v>
      </c>
      <c r="G18" s="62">
        <v>7</v>
      </c>
      <c r="H18" s="62">
        <v>8</v>
      </c>
      <c r="I18" s="62">
        <v>9</v>
      </c>
      <c r="J18" s="62">
        <v>10</v>
      </c>
      <c r="K18" s="64">
        <v>11</v>
      </c>
      <c r="L18" s="62">
        <v>12</v>
      </c>
    </row>
    <row r="19" spans="1:12" s="6" customFormat="1" x14ac:dyDescent="0.2">
      <c r="A19" s="89" t="s">
        <v>24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1"/>
    </row>
    <row r="20" spans="1:12" s="4" customFormat="1" ht="54" customHeight="1" x14ac:dyDescent="0.2">
      <c r="A20" s="22">
        <v>1</v>
      </c>
      <c r="B20" s="26" t="s">
        <v>52</v>
      </c>
      <c r="C20" s="21" t="s">
        <v>23</v>
      </c>
      <c r="D20" s="32">
        <f>2*3</f>
        <v>6</v>
      </c>
      <c r="E20" s="21"/>
      <c r="F20" s="22"/>
      <c r="G20" s="24"/>
      <c r="H20" s="22"/>
      <c r="I20" s="23"/>
      <c r="J20" s="22"/>
      <c r="K20" s="24"/>
      <c r="L20" s="14"/>
    </row>
    <row r="21" spans="1:12" s="4" customFormat="1" ht="44.25" customHeight="1" x14ac:dyDescent="0.2">
      <c r="A21" s="22">
        <v>2</v>
      </c>
      <c r="B21" s="26" t="s">
        <v>53</v>
      </c>
      <c r="C21" s="21" t="s">
        <v>23</v>
      </c>
      <c r="D21" s="32">
        <v>6</v>
      </c>
      <c r="E21" s="21"/>
      <c r="F21" s="22"/>
      <c r="G21" s="24"/>
      <c r="H21" s="22"/>
      <c r="I21" s="23"/>
      <c r="J21" s="22"/>
      <c r="K21" s="24"/>
      <c r="L21" s="14"/>
    </row>
    <row r="22" spans="1:12" s="4" customFormat="1" ht="52.5" customHeight="1" x14ac:dyDescent="0.2">
      <c r="A22" s="22">
        <v>3</v>
      </c>
      <c r="B22" s="26" t="s">
        <v>28</v>
      </c>
      <c r="C22" s="21" t="s">
        <v>23</v>
      </c>
      <c r="D22" s="32">
        <v>6</v>
      </c>
      <c r="E22" s="21"/>
      <c r="F22" s="22"/>
      <c r="G22" s="24"/>
      <c r="H22" s="22"/>
      <c r="I22" s="23" t="s">
        <v>26</v>
      </c>
      <c r="J22" s="22" t="s">
        <v>25</v>
      </c>
      <c r="K22" s="24">
        <f>1.2*2*D22</f>
        <v>14.399999999999999</v>
      </c>
      <c r="L22" s="14" t="s">
        <v>15</v>
      </c>
    </row>
    <row r="23" spans="1:12" s="4" customFormat="1" ht="57" customHeight="1" x14ac:dyDescent="0.2">
      <c r="A23" s="22">
        <v>4</v>
      </c>
      <c r="B23" s="26" t="s">
        <v>54</v>
      </c>
      <c r="C23" s="21" t="s">
        <v>23</v>
      </c>
      <c r="D23" s="32">
        <v>6</v>
      </c>
      <c r="E23" s="21"/>
      <c r="F23" s="22"/>
      <c r="G23" s="24"/>
      <c r="H23" s="22"/>
      <c r="I23" s="23"/>
      <c r="J23" s="22"/>
      <c r="K23" s="24"/>
      <c r="L23" s="14"/>
    </row>
    <row r="24" spans="1:12" s="4" customFormat="1" ht="56.25" customHeight="1" x14ac:dyDescent="0.2">
      <c r="A24" s="22">
        <v>5</v>
      </c>
      <c r="B24" s="26" t="s">
        <v>29</v>
      </c>
      <c r="C24" s="21" t="s">
        <v>23</v>
      </c>
      <c r="D24" s="32">
        <v>6</v>
      </c>
      <c r="E24" s="21"/>
      <c r="F24" s="22"/>
      <c r="G24" s="24"/>
      <c r="H24" s="22"/>
      <c r="I24" s="23" t="s">
        <v>27</v>
      </c>
      <c r="J24" s="22" t="s">
        <v>25</v>
      </c>
      <c r="K24" s="24">
        <f>1.75*20*D24</f>
        <v>210</v>
      </c>
      <c r="L24" s="14" t="s">
        <v>15</v>
      </c>
    </row>
    <row r="25" spans="1:12" s="4" customFormat="1" ht="65.25" customHeight="1" x14ac:dyDescent="0.2">
      <c r="A25" s="22">
        <v>6</v>
      </c>
      <c r="B25" s="26" t="s">
        <v>31</v>
      </c>
      <c r="C25" s="17" t="s">
        <v>23</v>
      </c>
      <c r="D25" s="33">
        <f>7.92*3</f>
        <v>23.759999999999998</v>
      </c>
      <c r="E25" s="17"/>
      <c r="F25" s="14"/>
      <c r="G25" s="15"/>
      <c r="H25" s="14"/>
      <c r="I25" s="20" t="s">
        <v>30</v>
      </c>
      <c r="J25" s="14" t="s">
        <v>23</v>
      </c>
      <c r="K25" s="31" t="s">
        <v>55</v>
      </c>
      <c r="L25" s="14" t="s">
        <v>15</v>
      </c>
    </row>
    <row r="26" spans="1:12" s="4" customFormat="1" ht="38.25" x14ac:dyDescent="0.2">
      <c r="A26" s="22">
        <v>7</v>
      </c>
      <c r="B26" s="26" t="s">
        <v>32</v>
      </c>
      <c r="C26" s="28" t="s">
        <v>23</v>
      </c>
      <c r="D26" s="30">
        <f>D25</f>
        <v>23.759999999999998</v>
      </c>
      <c r="E26" s="28"/>
      <c r="F26" s="28"/>
      <c r="G26" s="31"/>
      <c r="H26" s="28"/>
      <c r="I26" s="26" t="s">
        <v>34</v>
      </c>
      <c r="J26" s="28" t="s">
        <v>25</v>
      </c>
      <c r="K26" s="31" t="s">
        <v>55</v>
      </c>
      <c r="L26" s="29" t="s">
        <v>15</v>
      </c>
    </row>
    <row r="27" spans="1:12" s="4" customFormat="1" ht="25.5" x14ac:dyDescent="0.2">
      <c r="A27" s="92">
        <v>8</v>
      </c>
      <c r="B27" s="85" t="s">
        <v>49</v>
      </c>
      <c r="C27" s="92" t="s">
        <v>23</v>
      </c>
      <c r="D27" s="98">
        <f>D25</f>
        <v>23.759999999999998</v>
      </c>
      <c r="E27" s="92"/>
      <c r="F27" s="92"/>
      <c r="G27" s="92"/>
      <c r="H27" s="92"/>
      <c r="I27" s="26" t="s">
        <v>56</v>
      </c>
      <c r="J27" s="27" t="s">
        <v>25</v>
      </c>
      <c r="K27" s="31" t="s">
        <v>55</v>
      </c>
      <c r="L27" s="29" t="s">
        <v>15</v>
      </c>
    </row>
    <row r="28" spans="1:12" s="4" customFormat="1" ht="38.25" x14ac:dyDescent="0.2">
      <c r="A28" s="93"/>
      <c r="B28" s="86"/>
      <c r="C28" s="93"/>
      <c r="D28" s="99"/>
      <c r="E28" s="93"/>
      <c r="F28" s="93"/>
      <c r="G28" s="93"/>
      <c r="H28" s="93"/>
      <c r="I28" s="26" t="s">
        <v>35</v>
      </c>
      <c r="J28" s="27" t="s">
        <v>36</v>
      </c>
      <c r="K28" s="31" t="s">
        <v>55</v>
      </c>
      <c r="L28" s="29" t="s">
        <v>15</v>
      </c>
    </row>
    <row r="29" spans="1:12" s="4" customFormat="1" ht="38.25" x14ac:dyDescent="0.2">
      <c r="A29" s="14">
        <v>9</v>
      </c>
      <c r="B29" s="26" t="s">
        <v>32</v>
      </c>
      <c r="C29" s="28" t="s">
        <v>23</v>
      </c>
      <c r="D29" s="30">
        <f>D27</f>
        <v>23.759999999999998</v>
      </c>
      <c r="E29" s="28"/>
      <c r="F29" s="28"/>
      <c r="G29" s="31"/>
      <c r="H29" s="28"/>
      <c r="I29" s="26" t="s">
        <v>34</v>
      </c>
      <c r="J29" s="28" t="s">
        <v>25</v>
      </c>
      <c r="K29" s="31" t="s">
        <v>55</v>
      </c>
      <c r="L29" s="29" t="s">
        <v>15</v>
      </c>
    </row>
    <row r="30" spans="1:12" s="4" customFormat="1" ht="51" x14ac:dyDescent="0.2">
      <c r="A30" s="14">
        <v>10</v>
      </c>
      <c r="B30" s="26" t="s">
        <v>33</v>
      </c>
      <c r="C30" s="28" t="s">
        <v>23</v>
      </c>
      <c r="D30" s="30">
        <f>D29</f>
        <v>23.759999999999998</v>
      </c>
      <c r="E30" s="28"/>
      <c r="F30" s="28"/>
      <c r="G30" s="31"/>
      <c r="H30" s="28"/>
      <c r="I30" s="26" t="s">
        <v>41</v>
      </c>
      <c r="J30" s="28" t="s">
        <v>25</v>
      </c>
      <c r="K30" s="31" t="s">
        <v>55</v>
      </c>
      <c r="L30" s="29" t="s">
        <v>15</v>
      </c>
    </row>
    <row r="31" spans="1:12" s="4" customFormat="1" ht="44.25" customHeight="1" x14ac:dyDescent="0.2">
      <c r="A31" s="14">
        <v>11</v>
      </c>
      <c r="B31" s="26" t="s">
        <v>39</v>
      </c>
      <c r="C31" s="28" t="s">
        <v>23</v>
      </c>
      <c r="D31" s="30">
        <f>30.5*0.2</f>
        <v>6.1000000000000005</v>
      </c>
      <c r="E31" s="28"/>
      <c r="F31" s="28"/>
      <c r="G31" s="31"/>
      <c r="H31" s="28"/>
      <c r="I31" s="26"/>
      <c r="J31" s="28"/>
      <c r="K31" s="31"/>
      <c r="L31" s="29"/>
    </row>
    <row r="32" spans="1:12" s="4" customFormat="1" ht="55.5" customHeight="1" x14ac:dyDescent="0.2">
      <c r="A32" s="14">
        <v>12</v>
      </c>
      <c r="B32" s="26" t="s">
        <v>42</v>
      </c>
      <c r="C32" s="28" t="s">
        <v>23</v>
      </c>
      <c r="D32" s="30">
        <v>30.6</v>
      </c>
      <c r="E32" s="28"/>
      <c r="F32" s="28"/>
      <c r="G32" s="31"/>
      <c r="H32" s="28"/>
      <c r="I32" s="26" t="s">
        <v>40</v>
      </c>
      <c r="J32" s="28" t="s">
        <v>25</v>
      </c>
      <c r="K32" s="31" t="s">
        <v>55</v>
      </c>
      <c r="L32" s="29" t="s">
        <v>15</v>
      </c>
    </row>
    <row r="33" spans="1:19" s="4" customFormat="1" ht="38.25" x14ac:dyDescent="0.2">
      <c r="A33" s="14">
        <v>13</v>
      </c>
      <c r="B33" s="26" t="s">
        <v>37</v>
      </c>
      <c r="C33" s="28" t="s">
        <v>23</v>
      </c>
      <c r="D33" s="30">
        <v>30.5</v>
      </c>
      <c r="E33" s="28"/>
      <c r="F33" s="28"/>
      <c r="G33" s="31"/>
      <c r="H33" s="28"/>
      <c r="I33" s="26" t="s">
        <v>38</v>
      </c>
      <c r="J33" s="28" t="s">
        <v>25</v>
      </c>
      <c r="K33" s="31" t="s">
        <v>55</v>
      </c>
      <c r="L33" s="29" t="s">
        <v>15</v>
      </c>
    </row>
    <row r="34" spans="1:19" s="4" customFormat="1" x14ac:dyDescent="0.2">
      <c r="A34" s="89" t="s">
        <v>48</v>
      </c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1"/>
    </row>
    <row r="35" spans="1:19" s="4" customFormat="1" ht="38.25" x14ac:dyDescent="0.2">
      <c r="A35" s="25">
        <v>14</v>
      </c>
      <c r="B35" s="26" t="s">
        <v>44</v>
      </c>
      <c r="C35" s="28" t="s">
        <v>23</v>
      </c>
      <c r="D35" s="34">
        <v>77.3</v>
      </c>
      <c r="E35" s="19"/>
      <c r="F35" s="19"/>
      <c r="G35" s="19"/>
      <c r="H35" s="19"/>
      <c r="I35" s="19"/>
      <c r="J35" s="19"/>
      <c r="K35" s="19"/>
      <c r="L35" s="19"/>
    </row>
    <row r="36" spans="1:19" s="4" customFormat="1" ht="30.75" customHeight="1" x14ac:dyDescent="0.2">
      <c r="A36" s="25">
        <v>15</v>
      </c>
      <c r="B36" s="26" t="s">
        <v>43</v>
      </c>
      <c r="C36" s="28" t="s">
        <v>23</v>
      </c>
      <c r="D36" s="30">
        <v>77.3</v>
      </c>
      <c r="E36" s="28"/>
      <c r="F36" s="28"/>
      <c r="G36" s="31"/>
      <c r="H36" s="28"/>
      <c r="I36" s="26"/>
      <c r="J36" s="28"/>
      <c r="K36" s="31"/>
      <c r="L36" s="29"/>
      <c r="M36" s="18"/>
      <c r="S36" s="58"/>
    </row>
    <row r="37" spans="1:19" s="4" customFormat="1" ht="51" x14ac:dyDescent="0.2">
      <c r="A37" s="25">
        <v>16</v>
      </c>
      <c r="B37" s="26" t="s">
        <v>42</v>
      </c>
      <c r="C37" s="28" t="s">
        <v>23</v>
      </c>
      <c r="D37" s="30">
        <v>77.3</v>
      </c>
      <c r="E37" s="28"/>
      <c r="F37" s="28"/>
      <c r="G37" s="31"/>
      <c r="H37" s="28"/>
      <c r="I37" s="26" t="s">
        <v>40</v>
      </c>
      <c r="J37" s="28" t="s">
        <v>25</v>
      </c>
      <c r="K37" s="31" t="s">
        <v>55</v>
      </c>
      <c r="L37" s="29" t="s">
        <v>15</v>
      </c>
      <c r="M37" s="18"/>
      <c r="S37" s="58"/>
    </row>
    <row r="38" spans="1:19" s="4" customFormat="1" ht="27" customHeight="1" x14ac:dyDescent="0.2">
      <c r="A38" s="25">
        <v>17</v>
      </c>
      <c r="B38" s="26" t="s">
        <v>80</v>
      </c>
      <c r="C38" s="28" t="s">
        <v>23</v>
      </c>
      <c r="D38" s="30">
        <f>((70.8+6.17+1.15+5.66+6.01+11.92+0.4*4*4)*4.12)/2</f>
        <v>222.70660000000004</v>
      </c>
      <c r="E38" s="28"/>
      <c r="F38" s="28"/>
      <c r="G38" s="31"/>
      <c r="H38" s="28"/>
      <c r="I38" s="26"/>
      <c r="J38" s="28"/>
      <c r="K38" s="31"/>
      <c r="L38" s="29"/>
      <c r="M38" s="18"/>
      <c r="S38" s="58"/>
    </row>
    <row r="39" spans="1:19" s="4" customFormat="1" ht="27" customHeight="1" x14ac:dyDescent="0.2">
      <c r="A39" s="25">
        <v>18</v>
      </c>
      <c r="B39" s="26" t="s">
        <v>79</v>
      </c>
      <c r="C39" s="28" t="s">
        <v>23</v>
      </c>
      <c r="D39" s="30">
        <f>(70.8+6.17+1.15+5.66+6.01+11.92+0.4*4*4)*4.12</f>
        <v>445.41320000000007</v>
      </c>
      <c r="E39" s="28"/>
      <c r="F39" s="28"/>
      <c r="G39" s="31"/>
      <c r="H39" s="28"/>
      <c r="I39" s="26" t="s">
        <v>50</v>
      </c>
      <c r="J39" s="28" t="s">
        <v>25</v>
      </c>
      <c r="K39" s="31" t="s">
        <v>55</v>
      </c>
      <c r="L39" s="29" t="s">
        <v>15</v>
      </c>
      <c r="M39" s="18"/>
      <c r="S39" s="58"/>
    </row>
    <row r="40" spans="1:19" s="4" customFormat="1" ht="38.25" x14ac:dyDescent="0.2">
      <c r="A40" s="25">
        <v>19</v>
      </c>
      <c r="B40" s="26" t="s">
        <v>45</v>
      </c>
      <c r="C40" s="28" t="s">
        <v>23</v>
      </c>
      <c r="D40" s="30">
        <f>D39</f>
        <v>445.41320000000007</v>
      </c>
      <c r="E40" s="28"/>
      <c r="F40" s="28"/>
      <c r="G40" s="31"/>
      <c r="H40" s="28"/>
      <c r="I40" s="26" t="s">
        <v>51</v>
      </c>
      <c r="J40" s="28" t="s">
        <v>25</v>
      </c>
      <c r="K40" s="31" t="s">
        <v>55</v>
      </c>
      <c r="L40" s="29" t="s">
        <v>15</v>
      </c>
      <c r="M40" s="18"/>
      <c r="S40" s="58"/>
    </row>
    <row r="41" spans="1:19" s="4" customFormat="1" ht="51" x14ac:dyDescent="0.2">
      <c r="A41" s="25">
        <v>20</v>
      </c>
      <c r="B41" s="26" t="s">
        <v>46</v>
      </c>
      <c r="C41" s="28" t="s">
        <v>23</v>
      </c>
      <c r="D41" s="30">
        <f>D39</f>
        <v>445.41320000000007</v>
      </c>
      <c r="E41" s="28"/>
      <c r="F41" s="28"/>
      <c r="G41" s="31"/>
      <c r="H41" s="28"/>
      <c r="I41" s="26" t="s">
        <v>47</v>
      </c>
      <c r="J41" s="28" t="s">
        <v>25</v>
      </c>
      <c r="K41" s="31" t="s">
        <v>55</v>
      </c>
      <c r="L41" s="29" t="s">
        <v>15</v>
      </c>
      <c r="M41" s="18"/>
      <c r="S41" s="58"/>
    </row>
    <row r="42" spans="1:19" s="4" customFormat="1" x14ac:dyDescent="0.2">
      <c r="A42" s="89" t="s">
        <v>70</v>
      </c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1"/>
      <c r="M42" s="18"/>
      <c r="S42" s="58"/>
    </row>
    <row r="43" spans="1:19" s="4" customFormat="1" ht="45" customHeight="1" x14ac:dyDescent="0.2">
      <c r="A43" s="25">
        <v>21</v>
      </c>
      <c r="B43" s="26" t="s">
        <v>77</v>
      </c>
      <c r="C43" s="28" t="s">
        <v>69</v>
      </c>
      <c r="D43" s="30">
        <f>(0.4*4*0.1*0.2)*2</f>
        <v>6.4000000000000015E-2</v>
      </c>
      <c r="E43" s="28"/>
      <c r="F43" s="28"/>
      <c r="G43" s="31"/>
      <c r="H43" s="28"/>
      <c r="I43" s="26"/>
      <c r="J43" s="28"/>
      <c r="K43" s="31"/>
      <c r="L43" s="29"/>
      <c r="M43" s="18"/>
      <c r="S43" s="58"/>
    </row>
    <row r="44" spans="1:19" s="4" customFormat="1" ht="30.75" customHeight="1" x14ac:dyDescent="0.2">
      <c r="A44" s="25">
        <v>22</v>
      </c>
      <c r="B44" s="26" t="s">
        <v>71</v>
      </c>
      <c r="C44" s="28" t="s">
        <v>23</v>
      </c>
      <c r="D44" s="30">
        <f>(0.4*4*0.2)*2</f>
        <v>0.64000000000000012</v>
      </c>
      <c r="E44" s="28"/>
      <c r="F44" s="28"/>
      <c r="G44" s="31"/>
      <c r="H44" s="28"/>
      <c r="I44" s="26"/>
      <c r="J44" s="28"/>
      <c r="K44" s="31"/>
      <c r="L44" s="29"/>
      <c r="M44" s="18"/>
      <c r="S44" s="58"/>
    </row>
    <row r="45" spans="1:19" s="4" customFormat="1" ht="38.25" x14ac:dyDescent="0.2">
      <c r="A45" s="25">
        <v>23</v>
      </c>
      <c r="B45" s="26" t="s">
        <v>73</v>
      </c>
      <c r="C45" s="28" t="s">
        <v>59</v>
      </c>
      <c r="D45" s="30">
        <v>2</v>
      </c>
      <c r="E45" s="28"/>
      <c r="F45" s="28"/>
      <c r="G45" s="31"/>
      <c r="H45" s="28"/>
      <c r="I45" s="26" t="s">
        <v>72</v>
      </c>
      <c r="J45" s="28" t="s">
        <v>14</v>
      </c>
      <c r="K45" s="48">
        <f>1.869*2/1000</f>
        <v>3.738E-3</v>
      </c>
      <c r="L45" s="29" t="s">
        <v>15</v>
      </c>
      <c r="M45" s="18"/>
      <c r="S45" s="58"/>
    </row>
    <row r="46" spans="1:19" s="4" customFormat="1" ht="45.75" customHeight="1" x14ac:dyDescent="0.2">
      <c r="A46" s="25">
        <v>24</v>
      </c>
      <c r="B46" s="26" t="s">
        <v>78</v>
      </c>
      <c r="C46" s="28" t="s">
        <v>14</v>
      </c>
      <c r="D46" s="46">
        <f>1.869*2/1000</f>
        <v>3.738E-3</v>
      </c>
      <c r="E46" s="28"/>
      <c r="F46" s="28"/>
      <c r="G46" s="31"/>
      <c r="H46" s="28"/>
      <c r="I46" s="26" t="s">
        <v>83</v>
      </c>
      <c r="J46" s="28" t="s">
        <v>25</v>
      </c>
      <c r="K46" s="47">
        <v>0.88700000000000001</v>
      </c>
      <c r="L46" s="29" t="s">
        <v>15</v>
      </c>
      <c r="M46" s="18"/>
      <c r="S46" s="58"/>
    </row>
    <row r="47" spans="1:19" s="4" customFormat="1" ht="28.5" customHeight="1" x14ac:dyDescent="0.2">
      <c r="A47" s="25">
        <v>25</v>
      </c>
      <c r="B47" s="26" t="s">
        <v>84</v>
      </c>
      <c r="C47" s="28" t="s">
        <v>23</v>
      </c>
      <c r="D47" s="30">
        <f>0.6*0.6*2</f>
        <v>0.72</v>
      </c>
      <c r="E47" s="28"/>
      <c r="F47" s="28"/>
      <c r="G47" s="31"/>
      <c r="H47" s="28"/>
      <c r="I47" s="26" t="s">
        <v>75</v>
      </c>
      <c r="J47" s="28" t="s">
        <v>23</v>
      </c>
      <c r="K47" s="31">
        <f>D47</f>
        <v>0.72</v>
      </c>
      <c r="L47" s="29" t="s">
        <v>15</v>
      </c>
      <c r="M47" s="18"/>
      <c r="O47" s="66"/>
      <c r="S47" s="58"/>
    </row>
    <row r="48" spans="1:19" s="4" customFormat="1" ht="63.75" x14ac:dyDescent="0.2">
      <c r="A48" s="25">
        <v>26</v>
      </c>
      <c r="B48" s="26" t="s">
        <v>74</v>
      </c>
      <c r="C48" s="28" t="s">
        <v>69</v>
      </c>
      <c r="D48" s="30">
        <f>0.2*0.2*2</f>
        <v>8.0000000000000016E-2</v>
      </c>
      <c r="E48" s="28"/>
      <c r="F48" s="28"/>
      <c r="G48" s="31"/>
      <c r="H48" s="28"/>
      <c r="I48" s="26" t="s">
        <v>86</v>
      </c>
      <c r="J48" s="28" t="s">
        <v>25</v>
      </c>
      <c r="K48" s="31">
        <f>15*2</f>
        <v>30</v>
      </c>
      <c r="L48" s="29" t="s">
        <v>15</v>
      </c>
      <c r="M48" s="18"/>
      <c r="S48" s="58"/>
    </row>
    <row r="49" spans="1:19" s="4" customFormat="1" ht="30.75" customHeight="1" x14ac:dyDescent="0.2">
      <c r="A49" s="25">
        <v>27</v>
      </c>
      <c r="B49" s="26" t="s">
        <v>85</v>
      </c>
      <c r="C49" s="28" t="s">
        <v>36</v>
      </c>
      <c r="D49" s="30">
        <f>0.4*4*2</f>
        <v>3.2</v>
      </c>
      <c r="E49" s="28"/>
      <c r="F49" s="28"/>
      <c r="G49" s="31"/>
      <c r="H49" s="28"/>
      <c r="I49" s="26" t="s">
        <v>76</v>
      </c>
      <c r="J49" s="28" t="s">
        <v>25</v>
      </c>
      <c r="K49" s="47">
        <v>0.28199999999999997</v>
      </c>
      <c r="L49" s="29" t="s">
        <v>15</v>
      </c>
      <c r="M49" s="18"/>
      <c r="O49" s="66"/>
      <c r="P49" s="66"/>
      <c r="S49" s="58"/>
    </row>
    <row r="50" spans="1:19" s="4" customFormat="1" x14ac:dyDescent="0.2">
      <c r="A50" s="89" t="s">
        <v>57</v>
      </c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1"/>
      <c r="M50" s="59"/>
      <c r="S50" s="58"/>
    </row>
    <row r="51" spans="1:19" s="4" customFormat="1" ht="54" customHeight="1" x14ac:dyDescent="0.2">
      <c r="A51" s="83">
        <v>28</v>
      </c>
      <c r="B51" s="85" t="s">
        <v>58</v>
      </c>
      <c r="C51" s="80" t="s">
        <v>59</v>
      </c>
      <c r="D51" s="87">
        <v>1</v>
      </c>
      <c r="E51" s="80"/>
      <c r="F51" s="80"/>
      <c r="G51" s="80"/>
      <c r="H51" s="80"/>
      <c r="I51" s="35" t="s">
        <v>63</v>
      </c>
      <c r="J51" s="19" t="s">
        <v>59</v>
      </c>
      <c r="K51" s="38">
        <v>1</v>
      </c>
      <c r="L51" s="19" t="s">
        <v>15</v>
      </c>
      <c r="M51" s="18"/>
      <c r="S51" s="58"/>
    </row>
    <row r="52" spans="1:19" s="4" customFormat="1" ht="25.5" x14ac:dyDescent="0.2">
      <c r="A52" s="84"/>
      <c r="B52" s="86"/>
      <c r="C52" s="82"/>
      <c r="D52" s="88"/>
      <c r="E52" s="82"/>
      <c r="F52" s="82"/>
      <c r="G52" s="82"/>
      <c r="H52" s="82"/>
      <c r="I52" s="36" t="s">
        <v>62</v>
      </c>
      <c r="J52" s="17" t="s">
        <v>59</v>
      </c>
      <c r="K52" s="37">
        <v>1</v>
      </c>
      <c r="L52" s="19" t="s">
        <v>15</v>
      </c>
      <c r="M52" s="18"/>
      <c r="S52" s="58"/>
    </row>
    <row r="53" spans="1:19" s="4" customFormat="1" ht="25.5" x14ac:dyDescent="0.2">
      <c r="A53" s="83">
        <v>29</v>
      </c>
      <c r="B53" s="85" t="s">
        <v>87</v>
      </c>
      <c r="C53" s="80" t="s">
        <v>59</v>
      </c>
      <c r="D53" s="87">
        <v>1</v>
      </c>
      <c r="E53" s="80"/>
      <c r="F53" s="80"/>
      <c r="G53" s="80"/>
      <c r="H53" s="80"/>
      <c r="I53" s="35" t="s">
        <v>60</v>
      </c>
      <c r="J53" s="19" t="s">
        <v>59</v>
      </c>
      <c r="K53" s="38">
        <v>1</v>
      </c>
      <c r="L53" s="19" t="s">
        <v>15</v>
      </c>
      <c r="M53" s="18"/>
      <c r="S53" s="58"/>
    </row>
    <row r="54" spans="1:19" s="4" customFormat="1" ht="38.25" x14ac:dyDescent="0.2">
      <c r="A54" s="96"/>
      <c r="B54" s="95"/>
      <c r="C54" s="81"/>
      <c r="D54" s="97"/>
      <c r="E54" s="81"/>
      <c r="F54" s="81"/>
      <c r="G54" s="81"/>
      <c r="H54" s="81"/>
      <c r="I54" s="36" t="s">
        <v>61</v>
      </c>
      <c r="J54" s="17" t="s">
        <v>59</v>
      </c>
      <c r="K54" s="37">
        <v>1</v>
      </c>
      <c r="L54" s="19" t="s">
        <v>15</v>
      </c>
      <c r="M54" s="18"/>
      <c r="S54" s="58"/>
    </row>
    <row r="55" spans="1:19" s="4" customFormat="1" ht="38.25" x14ac:dyDescent="0.2">
      <c r="A55" s="84"/>
      <c r="B55" s="86"/>
      <c r="C55" s="82"/>
      <c r="D55" s="88"/>
      <c r="E55" s="82"/>
      <c r="F55" s="82"/>
      <c r="G55" s="82"/>
      <c r="H55" s="82"/>
      <c r="I55" s="36" t="s">
        <v>61</v>
      </c>
      <c r="J55" s="17" t="s">
        <v>59</v>
      </c>
      <c r="K55" s="37">
        <v>1</v>
      </c>
      <c r="L55" s="19" t="s">
        <v>15</v>
      </c>
      <c r="M55" s="18"/>
      <c r="S55" s="58"/>
    </row>
    <row r="56" spans="1:19" s="4" customFormat="1" ht="39" customHeight="1" x14ac:dyDescent="0.2">
      <c r="A56" s="103" t="s">
        <v>64</v>
      </c>
      <c r="B56" s="104"/>
      <c r="C56" s="104"/>
      <c r="D56" s="104"/>
      <c r="E56" s="104"/>
      <c r="F56" s="104"/>
      <c r="G56" s="104"/>
      <c r="H56" s="104"/>
      <c r="I56" s="105"/>
      <c r="J56" s="104"/>
      <c r="K56" s="104"/>
      <c r="L56" s="106"/>
      <c r="M56" s="58"/>
      <c r="S56" s="58"/>
    </row>
    <row r="57" spans="1:19" s="4" customFormat="1" x14ac:dyDescent="0.2">
      <c r="A57" s="45"/>
      <c r="B57" s="45"/>
      <c r="C57" s="45"/>
      <c r="D57" s="45"/>
      <c r="E57" s="45"/>
      <c r="F57" s="45"/>
      <c r="G57" s="45"/>
      <c r="H57" s="45"/>
      <c r="I57" s="69"/>
      <c r="J57" s="45"/>
      <c r="K57" s="45"/>
      <c r="L57" s="45"/>
      <c r="M57" s="58"/>
      <c r="S57" s="58"/>
    </row>
    <row r="58" spans="1:19" s="4" customFormat="1" x14ac:dyDescent="0.2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58"/>
      <c r="S58" s="58"/>
    </row>
    <row r="59" spans="1:19" s="4" customFormat="1" x14ac:dyDescent="0.2">
      <c r="A59" s="94" t="s">
        <v>65</v>
      </c>
      <c r="B59" s="94"/>
      <c r="C59" s="94"/>
      <c r="D59" s="94"/>
      <c r="E59" s="39"/>
      <c r="F59" s="68"/>
      <c r="G59" s="68"/>
      <c r="H59" s="40" t="s">
        <v>66</v>
      </c>
      <c r="I59" s="79"/>
      <c r="J59" s="79"/>
      <c r="K59" s="77" t="s">
        <v>67</v>
      </c>
      <c r="L59" s="77"/>
      <c r="M59" s="58"/>
      <c r="S59" s="58"/>
    </row>
    <row r="60" spans="1:19" s="4" customFormat="1" x14ac:dyDescent="0.2">
      <c r="A60" s="42"/>
      <c r="B60" s="39"/>
      <c r="C60" s="42"/>
      <c r="D60" s="40"/>
      <c r="E60" s="68"/>
      <c r="F60" s="68"/>
      <c r="G60" s="68"/>
      <c r="H60" s="42"/>
      <c r="I60" s="43"/>
      <c r="K60" s="42"/>
      <c r="L60" s="42"/>
      <c r="S60" s="58"/>
    </row>
    <row r="61" spans="1:19" s="4" customFormat="1" x14ac:dyDescent="0.2">
      <c r="A61" s="42"/>
      <c r="B61" s="39"/>
      <c r="C61" s="42"/>
      <c r="D61" s="40"/>
      <c r="E61" s="68"/>
      <c r="F61" s="68"/>
      <c r="G61" s="68"/>
      <c r="H61" s="40" t="s">
        <v>88</v>
      </c>
      <c r="I61" s="79"/>
      <c r="J61" s="79"/>
      <c r="K61" s="77" t="s">
        <v>89</v>
      </c>
      <c r="L61" s="77"/>
      <c r="S61" s="58"/>
    </row>
    <row r="62" spans="1:19" s="4" customFormat="1" x14ac:dyDescent="0.2">
      <c r="A62" s="42"/>
      <c r="B62" s="39"/>
      <c r="C62" s="42"/>
      <c r="D62" s="40"/>
      <c r="E62" s="68"/>
      <c r="F62" s="68"/>
      <c r="G62" s="68"/>
      <c r="H62" s="42"/>
      <c r="I62" s="43"/>
      <c r="K62" s="42"/>
      <c r="L62" s="42"/>
      <c r="S62" s="58"/>
    </row>
    <row r="63" spans="1:19" s="4" customFormat="1" x14ac:dyDescent="0.2">
      <c r="A63" s="42"/>
      <c r="B63" s="39"/>
      <c r="C63" s="42"/>
      <c r="D63" s="40"/>
      <c r="E63" s="68"/>
      <c r="F63" s="68"/>
      <c r="G63" s="68"/>
      <c r="H63" s="40" t="s">
        <v>22</v>
      </c>
      <c r="I63" s="79"/>
      <c r="J63" s="79"/>
      <c r="K63" s="78" t="s">
        <v>16</v>
      </c>
      <c r="L63" s="78"/>
      <c r="S63" s="58"/>
    </row>
    <row r="64" spans="1:19" x14ac:dyDescent="0.2">
      <c r="A64" s="42"/>
      <c r="B64" s="39"/>
      <c r="C64" s="42"/>
      <c r="D64" s="40"/>
      <c r="E64" s="68"/>
      <c r="F64" s="68"/>
      <c r="G64" s="68"/>
      <c r="H64" s="42"/>
      <c r="I64" s="43"/>
      <c r="K64" s="42"/>
      <c r="L64" s="42"/>
    </row>
    <row r="65" spans="1:12" x14ac:dyDescent="0.2">
      <c r="A65" s="42"/>
      <c r="B65" s="39"/>
      <c r="C65" s="42"/>
      <c r="D65" s="40"/>
      <c r="E65" s="68"/>
      <c r="F65" s="68"/>
      <c r="G65" s="68"/>
      <c r="H65" s="44" t="s">
        <v>68</v>
      </c>
      <c r="I65" s="79"/>
      <c r="J65" s="79"/>
      <c r="K65" s="77" t="s">
        <v>11</v>
      </c>
      <c r="L65" s="77"/>
    </row>
  </sheetData>
  <mergeCells count="50">
    <mergeCell ref="A10:L10"/>
    <mergeCell ref="A11:L11"/>
    <mergeCell ref="A12:L12"/>
    <mergeCell ref="A7:L7"/>
    <mergeCell ref="A56:L56"/>
    <mergeCell ref="A8:L8"/>
    <mergeCell ref="A13:L13"/>
    <mergeCell ref="A14:L14"/>
    <mergeCell ref="A16:A17"/>
    <mergeCell ref="B16:B17"/>
    <mergeCell ref="C16:D16"/>
    <mergeCell ref="E16:H16"/>
    <mergeCell ref="I16:L16"/>
    <mergeCell ref="A19:L19"/>
    <mergeCell ref="B27:B28"/>
    <mergeCell ref="A34:L34"/>
    <mergeCell ref="A50:L50"/>
    <mergeCell ref="H27:H28"/>
    <mergeCell ref="G27:G28"/>
    <mergeCell ref="A59:D59"/>
    <mergeCell ref="A42:L42"/>
    <mergeCell ref="B53:B55"/>
    <mergeCell ref="C53:C55"/>
    <mergeCell ref="A53:A55"/>
    <mergeCell ref="D53:D55"/>
    <mergeCell ref="A27:A28"/>
    <mergeCell ref="C27:C28"/>
    <mergeCell ref="D27:D28"/>
    <mergeCell ref="E27:E28"/>
    <mergeCell ref="F27:F28"/>
    <mergeCell ref="E53:E55"/>
    <mergeCell ref="F53:F55"/>
    <mergeCell ref="G53:G55"/>
    <mergeCell ref="H53:H55"/>
    <mergeCell ref="A51:A52"/>
    <mergeCell ref="B51:B52"/>
    <mergeCell ref="C51:C52"/>
    <mergeCell ref="D51:D52"/>
    <mergeCell ref="E51:E52"/>
    <mergeCell ref="F51:F52"/>
    <mergeCell ref="G51:G52"/>
    <mergeCell ref="H51:H52"/>
    <mergeCell ref="K59:L59"/>
    <mergeCell ref="K61:L61"/>
    <mergeCell ref="K63:L63"/>
    <mergeCell ref="K65:L65"/>
    <mergeCell ref="I59:J59"/>
    <mergeCell ref="I61:J61"/>
    <mergeCell ref="I63:J63"/>
    <mergeCell ref="I65:J65"/>
  </mergeCells>
  <printOptions horizontalCentered="1"/>
  <pageMargins left="0" right="0" top="0.94488188976377963" bottom="0" header="0" footer="0"/>
  <pageSetup paperSize="9" scale="9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4" workbookViewId="0">
      <selection activeCell="X33" sqref="X33"/>
    </sheetView>
  </sheetViews>
  <sheetFormatPr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ДВ</vt:lpstr>
      <vt:lpstr>пропуски коммуникаций</vt:lpstr>
      <vt:lpstr>ДВ!Заголовки_для_печати</vt:lpstr>
      <vt:lpstr>ДВ!Область_печати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 Галина Михайловна</dc:creator>
  <cp:lastModifiedBy>Tonkikh Olga</cp:lastModifiedBy>
  <cp:lastPrinted>2023-07-05T00:44:45Z</cp:lastPrinted>
  <dcterms:created xsi:type="dcterms:W3CDTF">2002-02-11T05:58:42Z</dcterms:created>
  <dcterms:modified xsi:type="dcterms:W3CDTF">2023-07-25T06:20:15Z</dcterms:modified>
</cp:coreProperties>
</file>