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 ОБЪЕКТЫ РЕМОНТА\2023 РЕМОНТ ПОМЕЩЕНИЙ БрГЭС\Отправка ИД Вар.№2 29.06.23\ВОР правка 04.07.23\"/>
    </mc:Choice>
  </mc:AlternateContent>
  <bookViews>
    <workbookView xWindow="0" yWindow="0" windowWidth="24945" windowHeight="10920"/>
  </bookViews>
  <sheets>
    <sheet name="ДВ" sheetId="2" r:id="rId1"/>
  </sheets>
  <definedNames>
    <definedName name="_xlnm._FilterDatabase" localSheetId="0" hidden="1">ДВ!$B$18:$M$42</definedName>
    <definedName name="_xlnm.Print_Titles" localSheetId="0">ДВ!$18:$18</definedName>
    <definedName name="_xlnm.Print_Area" localSheetId="0">ДВ!$A$1:$M$51</definedName>
  </definedNames>
  <calcPr calcId="162913" refMode="R1C1"/>
</workbook>
</file>

<file path=xl/calcChain.xml><?xml version="1.0" encoding="utf-8"?>
<calcChain xmlns="http://schemas.openxmlformats.org/spreadsheetml/2006/main">
  <c r="E23" i="2" l="1"/>
  <c r="E33" i="2" l="1"/>
  <c r="N31" i="2" l="1"/>
  <c r="O31" i="2" s="1"/>
  <c r="N21" i="2"/>
  <c r="O21" i="2" s="1"/>
  <c r="E41" i="2" l="1"/>
  <c r="E40" i="2"/>
  <c r="H40" i="2" s="1"/>
  <c r="O40" i="2"/>
  <c r="O28" i="2"/>
  <c r="O36" i="2"/>
  <c r="L35" i="2"/>
  <c r="L34" i="2"/>
  <c r="L27" i="2" l="1"/>
</calcChain>
</file>

<file path=xl/sharedStrings.xml><?xml version="1.0" encoding="utf-8"?>
<sst xmlns="http://schemas.openxmlformats.org/spreadsheetml/2006/main" count="117" uniqueCount="72">
  <si>
    <t>Наименование</t>
  </si>
  <si>
    <t>Ед. изм.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</si>
  <si>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</si>
  <si>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</si>
  <si>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</si>
  <si>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</si>
  <si>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</si>
  <si>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</si>
  <si>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(Заменённые и Добавленные)</t>
  </si>
  <si>
    <t>Кол-во</t>
  </si>
  <si>
    <t>Использование (лом, утиль, мусор, реализация, повторное исп.)</t>
  </si>
  <si>
    <t>О.И. Тонких</t>
  </si>
  <si>
    <t>Поставка (заказчик/ Подрядчик)</t>
  </si>
  <si>
    <t>филиал ООО"ЕвроСибЭнерго-Гидрогенерация" "Братская ГЭС"</t>
  </si>
  <si>
    <t>т</t>
  </si>
  <si>
    <t>Подрядчик</t>
  </si>
  <si>
    <t>А.А. Логинов</t>
  </si>
  <si>
    <t xml:space="preserve">Главный инженер    </t>
  </si>
  <si>
    <t xml:space="preserve">______________А.В. Боярский   </t>
  </si>
  <si>
    <t xml:space="preserve">филиала ООО"ЕвроСибЭнерго-Гидрогенерация" "Братская ГЭС"    </t>
  </si>
  <si>
    <t>кг</t>
  </si>
  <si>
    <t xml:space="preserve">"___"_____________2023г.    </t>
  </si>
  <si>
    <t>Начальник ОППР</t>
  </si>
  <si>
    <t>шт</t>
  </si>
  <si>
    <t>Профиль оцинкованный 25х25х3 L=5,6 м.п.</t>
  </si>
  <si>
    <t>Сетка сварная из оцинков. проволоки 2мм, ячейка 50х50</t>
  </si>
  <si>
    <t>Профиль оцинкованный 40х40х4 L=9,7</t>
  </si>
  <si>
    <t>Краб оцинкованный Т-образный (40х40х40)</t>
  </si>
  <si>
    <t>Краб оцинкованный угловой 3 стороны (40х40х40)</t>
  </si>
  <si>
    <t xml:space="preserve">Анкер клиновой 10х100 </t>
  </si>
  <si>
    <t>шт/ кг</t>
  </si>
  <si>
    <t>24/1,54</t>
  </si>
  <si>
    <t>Лист 3-Б-ПН  (петля)</t>
  </si>
  <si>
    <t xml:space="preserve">Лист 120х120х5-Б-ПН 6 шт </t>
  </si>
  <si>
    <t>Сверление отверстий вертикальных в бетонных полах (8шт), горизонтальных в  кирпичных стенах (16шт), диаметром 10мм, глубиной 100мм, электроперфораматором</t>
  </si>
  <si>
    <t>Изготовление сеток  ограждения 1160х1600, 540х1740, 460х1700</t>
  </si>
  <si>
    <t>Изготовление сеток  ограждения 500х1350</t>
  </si>
  <si>
    <t>Профиль оцинкованный 30х30х3 L=2,75 м.п.</t>
  </si>
  <si>
    <t>Сверление отверстий вертикальных в бетонных полах (16шт), горизонтальных в  кирпичных стенах (4шт), диаметром 10мм, глубиной 100мм, электроперфораматором</t>
  </si>
  <si>
    <t>Профиль оцинкованный 40х40х4 L=8,7</t>
  </si>
  <si>
    <t xml:space="preserve">Лист 120х120х5-Б-ПН 4 шт </t>
  </si>
  <si>
    <t xml:space="preserve">Лист 40х40х5-Б-ПН 8 шт </t>
  </si>
  <si>
    <t>20/1,28</t>
  </si>
  <si>
    <t xml:space="preserve">Болт М 10х70 с гайкой и шайбой </t>
  </si>
  <si>
    <t>Уголок крепежный усиленный 50х50х32х2</t>
  </si>
  <si>
    <t xml:space="preserve">Установка металлоконструкции, с креплением к плите перекрытия </t>
  </si>
  <si>
    <t xml:space="preserve">Роллетная система решетчатая 1700х1650, решетка 40х100, ручной пружинно-инерционный механизм,монтаж- накладной,  цвет белый. </t>
  </si>
  <si>
    <t>Демонтаж ограждения из профилированного листа</t>
  </si>
  <si>
    <t>Профлист С-10-899-0,6 650х2750</t>
  </si>
  <si>
    <t>м2</t>
  </si>
  <si>
    <t>Вес профнастила, профлист вес 1 м2 вес 1 листа (ros-met.com)</t>
  </si>
  <si>
    <t>мусор</t>
  </si>
  <si>
    <t>обрезки профлиста</t>
  </si>
  <si>
    <t>Устройство ограждения трубопровода, с креплением к существующему уголку</t>
  </si>
  <si>
    <t xml:space="preserve">Текущий ремонт 
Здание управления инв. №  БРГ_00010005. 
Устройство ограждения на узлах пожаротушения в подщитовом помещении №5 и коридоре кабельного подвала
</t>
  </si>
  <si>
    <t>Раздел 1.Подвальное помещение здания управления (проект 3939)</t>
  </si>
  <si>
    <t>Раздел 2. Подщитовое помещение №5 здания РЩ- 220 (проект 3940)</t>
  </si>
  <si>
    <t>Установка металлоконструкций с креплением к стенам и полу</t>
  </si>
  <si>
    <t xml:space="preserve">м2/кг
</t>
  </si>
  <si>
    <t>0,68/0,68</t>
  </si>
  <si>
    <t>3,58/3,62</t>
  </si>
  <si>
    <t>Ремонт санитарно-бытовых помещений БГЭС</t>
  </si>
  <si>
    <t>УТВЕРЖДАЮ</t>
  </si>
  <si>
    <t>Ведомость объемов работ №2</t>
  </si>
  <si>
    <r>
      <rPr>
        <b/>
        <u/>
        <sz val="10"/>
        <rFont val="Times New Roman"/>
        <family val="1"/>
        <charset val="204"/>
      </rPr>
      <t xml:space="preserve">Условия производства работ: </t>
    </r>
    <r>
      <rPr>
        <sz val="10"/>
        <rFont val="Times New Roman"/>
        <family val="1"/>
        <charset val="204"/>
      </rPr>
      <t xml:space="preserve">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 в зоне производства работ </t>
    </r>
    <r>
      <rPr>
        <u/>
        <sz val="10"/>
        <rFont val="Times New Roman"/>
        <family val="1"/>
        <charset val="204"/>
      </rPr>
      <t>имеется</t>
    </r>
    <r>
      <rPr>
        <sz val="10"/>
        <rFont val="Times New Roman"/>
        <family val="1"/>
        <charset val="204"/>
      </rPr>
      <t xml:space="preserve"> оборудование, загромождающие помещения предметы.  Производство ремонтно-строительных работ осуществляется в закрытых помещениях верхняя отметка перекрытия которых находится ниже 3м от поверхности земли.</t>
    </r>
  </si>
  <si>
    <t>Служба ЗиС подтверждает необходимость проведения данных видов работ</t>
  </si>
  <si>
    <t>Ведущий инженер службы ЗиС ООО "ЕСЭ-ГГ"</t>
  </si>
  <si>
    <t>О.А. Борус</t>
  </si>
  <si>
    <t>Инженер ОППР</t>
  </si>
  <si>
    <t>И.о.начальника ПТО</t>
  </si>
  <si>
    <t>С.А.Золотухин</t>
  </si>
  <si>
    <t>Здание управления инв.№БРГ_00010005. Устройство ограждения на узлах пожаротушения в подщитовом помещении № 5 и коридоре кабельного подвала.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</si>
</sst>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20" x14ac:knownFonts="1">
    <font>
      <sz val="10"/>
      <name val="Arial Cyr"/>
      <charset val="204"/>
    </font>
    <font>
      <sz val="10"/>
      <name val="Helv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u/>
      <sz val="14"/>
      <name val="Times New Roman"/>
      <family val="1"/>
      <charset val="204"/>
    </font>
    <font>
      <i/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</cellStyleXfs>
  <cellXfs count="105">
    <xf numFmtId="0" fontId="0" fillId="0" borderId="0" xfId="0"/>
    <xf numFmtId="0" fontId="4" fillId="0" borderId="0" xfId="1" applyFont="1" applyFill="1" applyAlignment="1">
      <alignment horizontal="centerContinuous" vertical="top"/>
    </xf>
    <xf numFmtId="0" fontId="4" fillId="0" borderId="0" xfId="1" applyFont="1" applyFill="1" applyAlignment="1">
      <alignment horizontal="lef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Continuous" vertical="top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0" xfId="1" applyFont="1" applyFill="1" applyAlignment="1">
      <alignment horizontal="right" vertical="top"/>
    </xf>
    <xf numFmtId="2" fontId="4" fillId="0" borderId="0" xfId="1" applyNumberFormat="1" applyFont="1" applyFill="1" applyAlignment="1">
      <alignment vertical="top"/>
    </xf>
    <xf numFmtId="2" fontId="4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top"/>
    </xf>
    <xf numFmtId="49" fontId="5" fillId="0" borderId="0" xfId="1" applyNumberFormat="1" applyFont="1" applyFill="1" applyAlignment="1">
      <alignment vertical="top"/>
    </xf>
    <xf numFmtId="0" fontId="7" fillId="0" borderId="0" xfId="1" applyFont="1" applyFill="1" applyAlignment="1">
      <alignment vertical="top" wrapText="1"/>
    </xf>
    <xf numFmtId="0" fontId="4" fillId="0" borderId="2" xfId="0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0" xfId="1" applyNumberFormat="1" applyFont="1" applyFill="1" applyAlignment="1">
      <alignment horizontal="center" vertical="top"/>
    </xf>
    <xf numFmtId="0" fontId="4" fillId="0" borderId="5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horizontal="center" vertical="top"/>
    </xf>
    <xf numFmtId="2" fontId="4" fillId="0" borderId="2" xfId="1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left" vertical="top" wrapText="1"/>
    </xf>
    <xf numFmtId="2" fontId="4" fillId="3" borderId="3" xfId="0" applyNumberFormat="1" applyFont="1" applyFill="1" applyBorder="1" applyAlignment="1">
      <alignment horizontal="center" vertical="top" wrapText="1"/>
    </xf>
    <xf numFmtId="0" fontId="14" fillId="0" borderId="0" xfId="1" applyFont="1" applyFill="1" applyAlignment="1">
      <alignment vertical="top" wrapText="1"/>
    </xf>
    <xf numFmtId="0" fontId="2" fillId="0" borderId="0" xfId="1" applyFont="1" applyFill="1" applyAlignment="1">
      <alignment vertical="top"/>
    </xf>
    <xf numFmtId="2" fontId="2" fillId="0" borderId="0" xfId="1" applyNumberFormat="1" applyFont="1" applyFill="1" applyAlignment="1">
      <alignment horizontal="center" vertical="top"/>
    </xf>
    <xf numFmtId="0" fontId="4" fillId="0" borderId="0" xfId="0" applyFont="1"/>
    <xf numFmtId="0" fontId="4" fillId="0" borderId="0" xfId="2" applyFont="1" applyAlignment="1">
      <alignment horizontal="left"/>
    </xf>
    <xf numFmtId="0" fontId="4" fillId="0" borderId="0" xfId="1" applyFont="1" applyFill="1" applyAlignment="1">
      <alignment vertical="top"/>
    </xf>
    <xf numFmtId="0" fontId="4" fillId="0" borderId="0" xfId="2" applyFont="1" applyAlignment="1">
      <alignment horizontal="right"/>
    </xf>
    <xf numFmtId="0" fontId="6" fillId="0" borderId="0" xfId="1" applyFont="1" applyFill="1" applyAlignment="1">
      <alignment vertical="top"/>
    </xf>
    <xf numFmtId="2" fontId="6" fillId="0" borderId="0" xfId="1" applyNumberFormat="1" applyFont="1" applyFill="1" applyAlignment="1">
      <alignment horizontal="center" vertical="top"/>
    </xf>
    <xf numFmtId="0" fontId="2" fillId="0" borderId="0" xfId="2" applyFont="1" applyAlignment="1">
      <alignment horizontal="right"/>
    </xf>
    <xf numFmtId="0" fontId="13" fillId="0" borderId="0" xfId="0" applyFont="1"/>
    <xf numFmtId="0" fontId="15" fillId="0" borderId="0" xfId="3" applyFont="1" applyFill="1"/>
    <xf numFmtId="2" fontId="4" fillId="0" borderId="0" xfId="0" applyNumberFormat="1" applyFont="1"/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0" fontId="15" fillId="0" borderId="0" xfId="3" applyFont="1"/>
    <xf numFmtId="2" fontId="4" fillId="0" borderId="0" xfId="0" applyNumberFormat="1" applyFont="1" applyAlignment="1"/>
    <xf numFmtId="2" fontId="4" fillId="0" borderId="0" xfId="0" applyNumberFormat="1" applyFont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2" xfId="1" applyFont="1" applyFill="1" applyBorder="1" applyAlignment="1">
      <alignment horizontal="center" vertical="top"/>
    </xf>
    <xf numFmtId="0" fontId="16" fillId="0" borderId="2" xfId="1" applyFont="1" applyFill="1" applyBorder="1" applyAlignment="1">
      <alignment horizontal="center" vertical="top" wrapText="1"/>
    </xf>
    <xf numFmtId="1" fontId="16" fillId="0" borderId="2" xfId="1" applyNumberFormat="1" applyFont="1" applyFill="1" applyBorder="1" applyAlignment="1">
      <alignment horizontal="center" vertical="top"/>
    </xf>
    <xf numFmtId="0" fontId="4" fillId="4" borderId="0" xfId="0" applyFont="1" applyFill="1"/>
    <xf numFmtId="0" fontId="4" fillId="2" borderId="0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2" fontId="4" fillId="2" borderId="3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6" fillId="0" borderId="0" xfId="1" applyFont="1" applyFill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center" vertical="top"/>
    </xf>
    <xf numFmtId="165" fontId="4" fillId="0" borderId="8" xfId="0" applyNumberFormat="1" applyFont="1" applyFill="1" applyBorder="1" applyAlignment="1">
      <alignment horizontal="center" vertical="top"/>
    </xf>
    <xf numFmtId="165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/>
    </xf>
    <xf numFmtId="0" fontId="4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2" fillId="0" borderId="0" xfId="1" applyFont="1" applyFill="1" applyAlignment="1">
      <alignment horizontal="center"/>
    </xf>
    <xf numFmtId="0" fontId="19" fillId="2" borderId="0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left" vertical="top"/>
    </xf>
    <xf numFmtId="0" fontId="8" fillId="0" borderId="6" xfId="1" applyFont="1" applyFill="1" applyBorder="1" applyAlignment="1">
      <alignment horizontal="left" vertical="top"/>
    </xf>
    <xf numFmtId="0" fontId="8" fillId="0" borderId="7" xfId="1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3" fillId="0" borderId="0" xfId="1" applyFont="1" applyFill="1" applyAlignment="1">
      <alignment horizontal="center" vertical="top"/>
    </xf>
    <xf numFmtId="49" fontId="11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</cellXfs>
  <cellStyles count="4">
    <cellStyle name="Гиперссылка" xfId="3" builtinId="8"/>
    <cellStyle name="Обычный" xfId="0" builtinId="0"/>
    <cellStyle name="Обычный_дв" xfId="2"/>
    <cellStyle name="Стиль 1" xfId="1"/>
  </cellStyles>
  <dxfs count="0"/>
  <tableStyles count="0" defaultTableStyle="TableStyleMedium9" defaultPivotStyle="PivotStyleLight16"/>
  <colors>
    <mruColors>
      <color rgb="FFD82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os-met.com/ves-profnastila/?ysclid=ld437kwrd5080650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tabSelected="1" view="pageBreakPreview" topLeftCell="B31" zoomScale="89" zoomScaleNormal="100" zoomScaleSheetLayoutView="89" workbookViewId="0">
      <selection activeCell="B42" sqref="B42:M42"/>
    </sheetView>
  </sheetViews>
  <sheetFormatPr defaultRowHeight="12.75" x14ac:dyDescent="0.2"/>
  <cols>
    <col min="1" max="1" width="3.5703125" style="42" hidden="1" customWidth="1"/>
    <col min="2" max="2" width="4.42578125" style="42" customWidth="1"/>
    <col min="3" max="3" width="44.7109375" style="42" customWidth="1"/>
    <col min="4" max="4" width="11.42578125" style="42" customWidth="1"/>
    <col min="5" max="5" width="9.85546875" style="55" customWidth="1"/>
    <col min="6" max="6" width="18.7109375" style="42" customWidth="1"/>
    <col min="7" max="7" width="6.42578125" style="42" customWidth="1"/>
    <col min="8" max="8" width="7" style="42" customWidth="1"/>
    <col min="9" max="9" width="9.5703125" style="42" customWidth="1"/>
    <col min="10" max="10" width="30.42578125" style="42" customWidth="1"/>
    <col min="11" max="11" width="7.5703125" style="42" customWidth="1"/>
    <col min="12" max="12" width="7.7109375" style="56" customWidth="1"/>
    <col min="13" max="13" width="10.85546875" style="42" customWidth="1"/>
    <col min="14" max="14" width="13.85546875" style="42" customWidth="1"/>
    <col min="15" max="16384" width="9.140625" style="42"/>
  </cols>
  <sheetData>
    <row r="1" spans="2:14" ht="15.75" x14ac:dyDescent="0.2">
      <c r="B1" s="12"/>
      <c r="C1" s="13"/>
      <c r="D1" s="14"/>
      <c r="E1" s="14"/>
      <c r="F1" s="14"/>
      <c r="G1" s="14"/>
      <c r="H1" s="14"/>
      <c r="I1" s="14"/>
      <c r="J1" s="14"/>
      <c r="K1" s="40"/>
      <c r="L1" s="41"/>
      <c r="M1" s="8" t="s">
        <v>62</v>
      </c>
    </row>
    <row r="2" spans="2:14" x14ac:dyDescent="0.2">
      <c r="B2" s="43"/>
      <c r="C2" s="44"/>
      <c r="D2" s="39"/>
      <c r="E2" s="39"/>
      <c r="F2" s="39"/>
      <c r="G2" s="39"/>
      <c r="H2" s="39"/>
      <c r="I2" s="39"/>
      <c r="J2" s="39"/>
      <c r="K2" s="44"/>
      <c r="L2" s="17"/>
      <c r="M2" s="45" t="s">
        <v>17</v>
      </c>
    </row>
    <row r="3" spans="2:14" x14ac:dyDescent="0.2">
      <c r="B3" s="43"/>
      <c r="C3" s="44"/>
      <c r="D3" s="39"/>
      <c r="E3" s="39"/>
      <c r="F3" s="39"/>
      <c r="G3" s="39"/>
      <c r="H3" s="39"/>
      <c r="I3" s="39"/>
      <c r="J3" s="39"/>
      <c r="K3" s="44"/>
      <c r="L3" s="17"/>
      <c r="M3" s="45" t="s">
        <v>19</v>
      </c>
    </row>
    <row r="4" spans="2:14" x14ac:dyDescent="0.2">
      <c r="B4" s="43"/>
      <c r="C4" s="44"/>
      <c r="D4" s="39"/>
      <c r="E4" s="39"/>
      <c r="F4" s="39"/>
      <c r="G4" s="39"/>
      <c r="H4" s="39"/>
      <c r="I4" s="39"/>
      <c r="J4" s="39"/>
      <c r="K4" s="44"/>
      <c r="L4" s="17"/>
      <c r="M4" s="45" t="s">
        <v>18</v>
      </c>
    </row>
    <row r="5" spans="2:14" x14ac:dyDescent="0.2">
      <c r="B5" s="43"/>
      <c r="C5" s="44"/>
      <c r="D5" s="39"/>
      <c r="E5" s="39"/>
      <c r="F5" s="39"/>
      <c r="G5" s="39"/>
      <c r="H5" s="39"/>
      <c r="I5" s="39"/>
      <c r="J5" s="39"/>
      <c r="K5" s="44"/>
      <c r="L5" s="17"/>
      <c r="M5" s="45" t="s">
        <v>21</v>
      </c>
    </row>
    <row r="6" spans="2:14" ht="15.75" x14ac:dyDescent="0.25">
      <c r="B6" s="43"/>
      <c r="C6" s="46"/>
      <c r="D6" s="14"/>
      <c r="E6" s="14"/>
      <c r="F6" s="14"/>
      <c r="G6" s="14"/>
      <c r="H6" s="14"/>
      <c r="I6" s="14"/>
      <c r="J6" s="14"/>
      <c r="K6" s="46"/>
      <c r="L6" s="47"/>
      <c r="M6" s="48"/>
    </row>
    <row r="7" spans="2:14" ht="15" x14ac:dyDescent="0.25">
      <c r="B7" s="89" t="s">
        <v>13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</row>
    <row r="8" spans="2:14" ht="18.75" x14ac:dyDescent="0.3">
      <c r="B8" s="92" t="s">
        <v>63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  <row r="9" spans="2:14" ht="15" x14ac:dyDescent="0.25"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2:14" ht="18.75" x14ac:dyDescent="0.2">
      <c r="B10" s="101" t="s">
        <v>61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</row>
    <row r="11" spans="2:14" s="49" customFormat="1" x14ac:dyDescent="0.2">
      <c r="B11" s="93" t="s">
        <v>54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</row>
    <row r="12" spans="2:14" s="49" customFormat="1" x14ac:dyDescent="0.2">
      <c r="B12" s="100" t="s">
        <v>2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</row>
    <row r="13" spans="2:14" s="49" customFormat="1" ht="39.75" customHeight="1" x14ac:dyDescent="0.2">
      <c r="B13" s="77" t="s">
        <v>71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</row>
    <row r="14" spans="2:14" s="49" customFormat="1" x14ac:dyDescent="0.2">
      <c r="B14" s="100" t="s">
        <v>3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</row>
    <row r="15" spans="2:14" s="5" customFormat="1" x14ac:dyDescent="0.2">
      <c r="B15" s="1"/>
      <c r="C15" s="2"/>
      <c r="D15" s="1"/>
      <c r="E15" s="9"/>
      <c r="F15" s="4"/>
      <c r="G15" s="1"/>
      <c r="H15" s="1"/>
      <c r="I15" s="1"/>
      <c r="J15" s="1"/>
      <c r="K15" s="3"/>
      <c r="L15" s="17"/>
      <c r="M15" s="1"/>
    </row>
    <row r="16" spans="2:14" s="5" customFormat="1" x14ac:dyDescent="0.2">
      <c r="B16" s="94" t="s">
        <v>4</v>
      </c>
      <c r="C16" s="94" t="s">
        <v>5</v>
      </c>
      <c r="D16" s="94" t="s">
        <v>6</v>
      </c>
      <c r="E16" s="94"/>
      <c r="F16" s="94" t="s">
        <v>7</v>
      </c>
      <c r="G16" s="94"/>
      <c r="H16" s="94"/>
      <c r="I16" s="94"/>
      <c r="J16" s="94" t="s">
        <v>8</v>
      </c>
      <c r="K16" s="94"/>
      <c r="L16" s="94"/>
      <c r="M16" s="94"/>
    </row>
    <row r="17" spans="1:20" s="6" customFormat="1" ht="84" x14ac:dyDescent="0.2">
      <c r="B17" s="94"/>
      <c r="C17" s="94"/>
      <c r="D17" s="76" t="s">
        <v>1</v>
      </c>
      <c r="E17" s="10" t="s">
        <v>9</v>
      </c>
      <c r="F17" s="76" t="s">
        <v>0</v>
      </c>
      <c r="G17" s="76" t="s">
        <v>1</v>
      </c>
      <c r="H17" s="76" t="s">
        <v>9</v>
      </c>
      <c r="I17" s="11" t="s">
        <v>10</v>
      </c>
      <c r="J17" s="76" t="s">
        <v>0</v>
      </c>
      <c r="K17" s="76" t="s">
        <v>1</v>
      </c>
      <c r="L17" s="10" t="s">
        <v>9</v>
      </c>
      <c r="M17" s="76" t="s">
        <v>12</v>
      </c>
    </row>
    <row r="18" spans="1:20" s="57" customFormat="1" ht="11.25" x14ac:dyDescent="0.2">
      <c r="B18" s="58">
        <v>1</v>
      </c>
      <c r="C18" s="58">
        <v>2</v>
      </c>
      <c r="D18" s="58">
        <v>3</v>
      </c>
      <c r="E18" s="58">
        <v>4</v>
      </c>
      <c r="F18" s="59">
        <v>5</v>
      </c>
      <c r="G18" s="58">
        <v>6</v>
      </c>
      <c r="H18" s="58">
        <v>7</v>
      </c>
      <c r="I18" s="58">
        <v>8</v>
      </c>
      <c r="J18" s="58">
        <v>9</v>
      </c>
      <c r="K18" s="58">
        <v>10</v>
      </c>
      <c r="L18" s="60">
        <v>11</v>
      </c>
      <c r="M18" s="58">
        <v>12</v>
      </c>
    </row>
    <row r="19" spans="1:20" s="7" customFormat="1" x14ac:dyDescent="0.2">
      <c r="B19" s="95" t="s">
        <v>55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7"/>
    </row>
    <row r="20" spans="1:20" s="5" customFormat="1" ht="25.5" x14ac:dyDescent="0.2">
      <c r="B20" s="81">
        <v>1</v>
      </c>
      <c r="C20" s="78" t="s">
        <v>35</v>
      </c>
      <c r="D20" s="81" t="s">
        <v>23</v>
      </c>
      <c r="E20" s="81">
        <v>3</v>
      </c>
      <c r="F20" s="81"/>
      <c r="G20" s="81"/>
      <c r="H20" s="81"/>
      <c r="I20" s="81"/>
      <c r="J20" s="23" t="s">
        <v>24</v>
      </c>
      <c r="K20" s="71" t="s">
        <v>20</v>
      </c>
      <c r="L20" s="30">
        <v>10.92</v>
      </c>
      <c r="M20" s="15" t="s">
        <v>15</v>
      </c>
    </row>
    <row r="21" spans="1:20" s="5" customFormat="1" ht="25.5" x14ac:dyDescent="0.2">
      <c r="B21" s="82"/>
      <c r="C21" s="80"/>
      <c r="D21" s="82"/>
      <c r="E21" s="82"/>
      <c r="F21" s="82"/>
      <c r="G21" s="82"/>
      <c r="H21" s="82"/>
      <c r="I21" s="82"/>
      <c r="J21" s="74" t="s">
        <v>25</v>
      </c>
      <c r="K21" s="72" t="s">
        <v>58</v>
      </c>
      <c r="L21" s="69" t="s">
        <v>60</v>
      </c>
      <c r="M21" s="15" t="s">
        <v>15</v>
      </c>
      <c r="N21" s="5">
        <f>1.16*1.6+0.54*1.74+0.46*1.7</f>
        <v>3.5775999999999999</v>
      </c>
      <c r="O21" s="5">
        <f>N21*1.01</f>
        <v>3.6133760000000001</v>
      </c>
    </row>
    <row r="22" spans="1:20" s="5" customFormat="1" ht="56.25" customHeight="1" x14ac:dyDescent="0.2">
      <c r="B22" s="71">
        <v>2</v>
      </c>
      <c r="C22" s="73" t="s">
        <v>34</v>
      </c>
      <c r="D22" s="72" t="s">
        <v>23</v>
      </c>
      <c r="E22" s="30">
        <v>24</v>
      </c>
      <c r="F22" s="72"/>
      <c r="G22" s="71"/>
      <c r="H22" s="30"/>
      <c r="I22" s="71"/>
      <c r="J22" s="74"/>
      <c r="K22" s="71"/>
      <c r="L22" s="30"/>
      <c r="M22" s="22"/>
    </row>
    <row r="23" spans="1:20" s="5" customFormat="1" ht="25.5" x14ac:dyDescent="0.2">
      <c r="B23" s="81">
        <v>3</v>
      </c>
      <c r="C23" s="78" t="s">
        <v>57</v>
      </c>
      <c r="D23" s="81" t="s">
        <v>14</v>
      </c>
      <c r="E23" s="81">
        <f>(40.74+10.92+0.57*6+0.71)/1000</f>
        <v>5.5790000000000006E-2</v>
      </c>
      <c r="F23" s="81"/>
      <c r="G23" s="81"/>
      <c r="H23" s="81"/>
      <c r="I23" s="81"/>
      <c r="J23" s="74" t="s">
        <v>26</v>
      </c>
      <c r="K23" s="71" t="s">
        <v>20</v>
      </c>
      <c r="L23" s="30">
        <v>40.74</v>
      </c>
      <c r="M23" s="15" t="s">
        <v>15</v>
      </c>
      <c r="O23" s="61"/>
    </row>
    <row r="24" spans="1:20" s="5" customFormat="1" ht="25.5" x14ac:dyDescent="0.2">
      <c r="A24" s="18"/>
      <c r="B24" s="98"/>
      <c r="C24" s="79"/>
      <c r="D24" s="98"/>
      <c r="E24" s="98"/>
      <c r="F24" s="98"/>
      <c r="G24" s="98"/>
      <c r="H24" s="98"/>
      <c r="I24" s="98"/>
      <c r="J24" s="24" t="s">
        <v>27</v>
      </c>
      <c r="K24" s="15" t="s">
        <v>23</v>
      </c>
      <c r="L24" s="16">
        <v>7</v>
      </c>
      <c r="M24" s="15" t="s">
        <v>15</v>
      </c>
    </row>
    <row r="25" spans="1:20" s="5" customFormat="1" ht="25.5" x14ac:dyDescent="0.2">
      <c r="A25" s="19"/>
      <c r="B25" s="98"/>
      <c r="C25" s="79"/>
      <c r="D25" s="98"/>
      <c r="E25" s="98"/>
      <c r="F25" s="98"/>
      <c r="G25" s="98"/>
      <c r="H25" s="98"/>
      <c r="I25" s="98"/>
      <c r="J25" s="24" t="s">
        <v>28</v>
      </c>
      <c r="K25" s="15" t="s">
        <v>23</v>
      </c>
      <c r="L25" s="25">
        <v>1</v>
      </c>
      <c r="M25" s="71" t="s">
        <v>15</v>
      </c>
      <c r="T25" s="50"/>
    </row>
    <row r="26" spans="1:20" s="5" customFormat="1" x14ac:dyDescent="0.2">
      <c r="A26" s="19"/>
      <c r="B26" s="98"/>
      <c r="C26" s="79"/>
      <c r="D26" s="98"/>
      <c r="E26" s="98"/>
      <c r="F26" s="98"/>
      <c r="G26" s="98"/>
      <c r="H26" s="98"/>
      <c r="I26" s="98"/>
      <c r="J26" s="24" t="s">
        <v>32</v>
      </c>
      <c r="K26" s="15" t="s">
        <v>20</v>
      </c>
      <c r="L26" s="25">
        <v>0.71</v>
      </c>
      <c r="M26" s="71" t="s">
        <v>15</v>
      </c>
      <c r="T26" s="50"/>
    </row>
    <row r="27" spans="1:20" s="5" customFormat="1" x14ac:dyDescent="0.2">
      <c r="A27" s="29"/>
      <c r="B27" s="98"/>
      <c r="C27" s="79"/>
      <c r="D27" s="98"/>
      <c r="E27" s="98"/>
      <c r="F27" s="98"/>
      <c r="G27" s="98"/>
      <c r="H27" s="98"/>
      <c r="I27" s="98"/>
      <c r="J27" s="24" t="s">
        <v>33</v>
      </c>
      <c r="K27" s="15" t="s">
        <v>20</v>
      </c>
      <c r="L27" s="16">
        <f>0.57*6</f>
        <v>3.42</v>
      </c>
      <c r="M27" s="71" t="s">
        <v>15</v>
      </c>
      <c r="N27" s="19"/>
      <c r="T27" s="50"/>
    </row>
    <row r="28" spans="1:20" s="5" customFormat="1" x14ac:dyDescent="0.2">
      <c r="A28" s="29"/>
      <c r="B28" s="82"/>
      <c r="C28" s="80"/>
      <c r="D28" s="82"/>
      <c r="E28" s="82"/>
      <c r="F28" s="82"/>
      <c r="G28" s="82"/>
      <c r="H28" s="82"/>
      <c r="I28" s="82"/>
      <c r="J28" s="24" t="s">
        <v>29</v>
      </c>
      <c r="K28" s="15" t="s">
        <v>30</v>
      </c>
      <c r="L28" s="16" t="s">
        <v>31</v>
      </c>
      <c r="M28" s="71" t="s">
        <v>15</v>
      </c>
      <c r="O28" s="5">
        <f>0.064*24</f>
        <v>1.536</v>
      </c>
      <c r="T28" s="50"/>
    </row>
    <row r="29" spans="1:20" x14ac:dyDescent="0.2">
      <c r="B29" s="95" t="s">
        <v>56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7"/>
    </row>
    <row r="30" spans="1:20" ht="25.5" x14ac:dyDescent="0.2">
      <c r="B30" s="81">
        <v>4</v>
      </c>
      <c r="C30" s="78" t="s">
        <v>36</v>
      </c>
      <c r="D30" s="81" t="s">
        <v>23</v>
      </c>
      <c r="E30" s="81">
        <v>1</v>
      </c>
      <c r="F30" s="81"/>
      <c r="G30" s="81"/>
      <c r="H30" s="81"/>
      <c r="I30" s="81"/>
      <c r="J30" s="23" t="s">
        <v>37</v>
      </c>
      <c r="K30" s="71" t="s">
        <v>20</v>
      </c>
      <c r="L30" s="30">
        <v>6.66</v>
      </c>
      <c r="M30" s="15" t="s">
        <v>15</v>
      </c>
      <c r="N30" s="31"/>
    </row>
    <row r="31" spans="1:20" ht="29.25" customHeight="1" x14ac:dyDescent="0.2">
      <c r="B31" s="82"/>
      <c r="C31" s="80"/>
      <c r="D31" s="82"/>
      <c r="E31" s="82"/>
      <c r="F31" s="82"/>
      <c r="G31" s="82"/>
      <c r="H31" s="82"/>
      <c r="I31" s="82"/>
      <c r="J31" s="74" t="s">
        <v>25</v>
      </c>
      <c r="K31" s="72" t="s">
        <v>58</v>
      </c>
      <c r="L31" s="38" t="s">
        <v>59</v>
      </c>
      <c r="M31" s="71" t="s">
        <v>15</v>
      </c>
      <c r="N31" s="5">
        <f>0.5*1.35</f>
        <v>0.67500000000000004</v>
      </c>
      <c r="O31" s="5">
        <f>N31*1.01</f>
        <v>0.68175000000000008</v>
      </c>
    </row>
    <row r="32" spans="1:20" ht="57.75" customHeight="1" x14ac:dyDescent="0.2">
      <c r="B32" s="71">
        <v>5</v>
      </c>
      <c r="C32" s="33" t="s">
        <v>38</v>
      </c>
      <c r="D32" s="34" t="s">
        <v>23</v>
      </c>
      <c r="E32" s="35">
        <v>20</v>
      </c>
      <c r="F32" s="34"/>
      <c r="G32" s="36"/>
      <c r="H32" s="35"/>
      <c r="I32" s="36"/>
      <c r="J32" s="37"/>
      <c r="K32" s="36"/>
      <c r="L32" s="35"/>
      <c r="M32" s="27"/>
    </row>
    <row r="33" spans="1:19" ht="25.5" x14ac:dyDescent="0.2">
      <c r="B33" s="86">
        <v>6</v>
      </c>
      <c r="C33" s="78" t="s">
        <v>45</v>
      </c>
      <c r="D33" s="86" t="s">
        <v>14</v>
      </c>
      <c r="E33" s="83">
        <f>(37.41+6.66+0.57*4+0.06*8+0.05*12)/1000</f>
        <v>4.7429999999999993E-2</v>
      </c>
      <c r="F33" s="86"/>
      <c r="G33" s="86"/>
      <c r="H33" s="86"/>
      <c r="I33" s="86"/>
      <c r="J33" s="74" t="s">
        <v>39</v>
      </c>
      <c r="K33" s="71" t="s">
        <v>20</v>
      </c>
      <c r="L33" s="30">
        <v>37.409999999999997</v>
      </c>
      <c r="M33" s="15" t="s">
        <v>15</v>
      </c>
      <c r="O33" s="61"/>
    </row>
    <row r="34" spans="1:19" x14ac:dyDescent="0.2">
      <c r="B34" s="87"/>
      <c r="C34" s="79"/>
      <c r="D34" s="87"/>
      <c r="E34" s="84"/>
      <c r="F34" s="87"/>
      <c r="G34" s="87"/>
      <c r="H34" s="87"/>
      <c r="I34" s="87"/>
      <c r="J34" s="24" t="s">
        <v>40</v>
      </c>
      <c r="K34" s="15" t="s">
        <v>20</v>
      </c>
      <c r="L34" s="16">
        <f>0.57*4</f>
        <v>2.2799999999999998</v>
      </c>
      <c r="M34" s="15" t="s">
        <v>15</v>
      </c>
    </row>
    <row r="35" spans="1:19" x14ac:dyDescent="0.2">
      <c r="B35" s="87"/>
      <c r="C35" s="79"/>
      <c r="D35" s="87"/>
      <c r="E35" s="84"/>
      <c r="F35" s="87"/>
      <c r="G35" s="87"/>
      <c r="H35" s="87"/>
      <c r="I35" s="87"/>
      <c r="J35" s="24" t="s">
        <v>41</v>
      </c>
      <c r="K35" s="15" t="s">
        <v>20</v>
      </c>
      <c r="L35" s="25">
        <f>0.06*8</f>
        <v>0.48</v>
      </c>
      <c r="M35" s="71" t="s">
        <v>15</v>
      </c>
    </row>
    <row r="36" spans="1:19" x14ac:dyDescent="0.2">
      <c r="B36" s="87"/>
      <c r="C36" s="79"/>
      <c r="D36" s="87"/>
      <c r="E36" s="84"/>
      <c r="F36" s="87"/>
      <c r="G36" s="87"/>
      <c r="H36" s="87"/>
      <c r="I36" s="87"/>
      <c r="J36" s="24" t="s">
        <v>29</v>
      </c>
      <c r="K36" s="15" t="s">
        <v>30</v>
      </c>
      <c r="L36" s="16" t="s">
        <v>42</v>
      </c>
      <c r="M36" s="71" t="s">
        <v>15</v>
      </c>
      <c r="O36" s="51">
        <f>0.064*20</f>
        <v>1.28</v>
      </c>
    </row>
    <row r="37" spans="1:19" x14ac:dyDescent="0.2">
      <c r="B37" s="87"/>
      <c r="C37" s="79"/>
      <c r="D37" s="87"/>
      <c r="E37" s="84"/>
      <c r="F37" s="87"/>
      <c r="G37" s="87"/>
      <c r="H37" s="87"/>
      <c r="I37" s="87"/>
      <c r="J37" s="24" t="s">
        <v>43</v>
      </c>
      <c r="K37" s="15" t="s">
        <v>23</v>
      </c>
      <c r="L37" s="16">
        <v>4</v>
      </c>
      <c r="M37" s="71" t="s">
        <v>15</v>
      </c>
      <c r="O37" s="51">
        <v>0.3</v>
      </c>
    </row>
    <row r="38" spans="1:19" ht="25.5" x14ac:dyDescent="0.2">
      <c r="B38" s="87"/>
      <c r="C38" s="79"/>
      <c r="D38" s="87"/>
      <c r="E38" s="84"/>
      <c r="F38" s="87"/>
      <c r="G38" s="87"/>
      <c r="H38" s="87"/>
      <c r="I38" s="87"/>
      <c r="J38" s="24" t="s">
        <v>44</v>
      </c>
      <c r="K38" s="15" t="s">
        <v>23</v>
      </c>
      <c r="L38" s="16">
        <v>12</v>
      </c>
      <c r="M38" s="71" t="s">
        <v>15</v>
      </c>
      <c r="O38" s="51">
        <v>0.3</v>
      </c>
    </row>
    <row r="39" spans="1:19" ht="63.75" x14ac:dyDescent="0.2">
      <c r="B39" s="88"/>
      <c r="C39" s="80"/>
      <c r="D39" s="88"/>
      <c r="E39" s="85"/>
      <c r="F39" s="88"/>
      <c r="G39" s="88"/>
      <c r="H39" s="88"/>
      <c r="I39" s="88"/>
      <c r="J39" s="32" t="s">
        <v>46</v>
      </c>
      <c r="K39" s="71" t="s">
        <v>23</v>
      </c>
      <c r="L39" s="30">
        <v>1</v>
      </c>
      <c r="M39" s="71" t="s">
        <v>15</v>
      </c>
      <c r="O39" s="51">
        <v>37</v>
      </c>
    </row>
    <row r="40" spans="1:19" ht="15.75" customHeight="1" x14ac:dyDescent="0.2">
      <c r="B40" s="15">
        <v>7</v>
      </c>
      <c r="C40" s="28" t="s">
        <v>47</v>
      </c>
      <c r="D40" s="20" t="s">
        <v>20</v>
      </c>
      <c r="E40" s="16">
        <f>5.8*L41</f>
        <v>10.382</v>
      </c>
      <c r="F40" s="76" t="s">
        <v>52</v>
      </c>
      <c r="G40" s="26" t="s">
        <v>20</v>
      </c>
      <c r="H40" s="26">
        <f>E40</f>
        <v>10.382</v>
      </c>
      <c r="I40" s="21" t="s">
        <v>51</v>
      </c>
      <c r="J40" s="52"/>
      <c r="K40" s="52"/>
      <c r="L40" s="53"/>
      <c r="M40" s="52"/>
      <c r="O40" s="51">
        <f>5.8*L41</f>
        <v>10.382</v>
      </c>
      <c r="P40" s="54" t="s">
        <v>50</v>
      </c>
    </row>
    <row r="41" spans="1:19" ht="30.75" customHeight="1" x14ac:dyDescent="0.2">
      <c r="B41" s="15">
        <v>8</v>
      </c>
      <c r="C41" s="28" t="s">
        <v>53</v>
      </c>
      <c r="D41" s="20" t="s">
        <v>49</v>
      </c>
      <c r="E41" s="16">
        <f>0.65*2.75</f>
        <v>1.7875000000000001</v>
      </c>
      <c r="F41" s="76"/>
      <c r="G41" s="26"/>
      <c r="H41" s="26"/>
      <c r="I41" s="21"/>
      <c r="J41" s="24" t="s">
        <v>48</v>
      </c>
      <c r="K41" s="15" t="s">
        <v>49</v>
      </c>
      <c r="L41" s="16">
        <v>1.79</v>
      </c>
      <c r="M41" s="15" t="s">
        <v>15</v>
      </c>
      <c r="O41" s="51"/>
      <c r="P41" s="54"/>
    </row>
    <row r="42" spans="1:19" ht="46.5" customHeight="1" x14ac:dyDescent="0.2">
      <c r="B42" s="90" t="s">
        <v>64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1"/>
    </row>
    <row r="43" spans="1:19" x14ac:dyDescent="0.2">
      <c r="B43" s="62"/>
      <c r="C43" s="62"/>
      <c r="D43" s="62"/>
      <c r="E43" s="62"/>
      <c r="F43" s="62"/>
      <c r="G43" s="63"/>
      <c r="H43" s="63"/>
      <c r="I43" s="63"/>
      <c r="J43" s="62"/>
      <c r="K43" s="62"/>
      <c r="L43" s="62"/>
      <c r="M43" s="62"/>
    </row>
    <row r="44" spans="1:19" s="5" customFormat="1" x14ac:dyDescent="0.2">
      <c r="A44" s="99" t="s">
        <v>65</v>
      </c>
      <c r="B44" s="99"/>
      <c r="C44" s="99"/>
      <c r="D44" s="99"/>
      <c r="E44" s="64"/>
      <c r="F44" s="70"/>
      <c r="G44" s="70"/>
      <c r="H44" s="65" t="s">
        <v>66</v>
      </c>
      <c r="I44" s="104"/>
      <c r="J44" s="104"/>
      <c r="K44" s="102" t="s">
        <v>67</v>
      </c>
      <c r="L44" s="102"/>
      <c r="M44" s="102"/>
      <c r="S44" s="50"/>
    </row>
    <row r="45" spans="1:19" s="5" customFormat="1" x14ac:dyDescent="0.2">
      <c r="A45" s="66"/>
      <c r="B45" s="64"/>
      <c r="C45" s="66"/>
      <c r="D45" s="65"/>
      <c r="E45" s="70"/>
      <c r="F45" s="70"/>
      <c r="G45" s="70"/>
      <c r="H45" s="66"/>
      <c r="I45" s="67"/>
      <c r="K45" s="66"/>
      <c r="L45" s="66"/>
      <c r="S45" s="50"/>
    </row>
    <row r="46" spans="1:19" s="5" customFormat="1" x14ac:dyDescent="0.2">
      <c r="A46" s="66"/>
      <c r="B46" s="64"/>
      <c r="C46" s="66"/>
      <c r="D46" s="65"/>
      <c r="E46" s="70"/>
      <c r="F46" s="70"/>
      <c r="G46" s="70"/>
      <c r="H46" s="65" t="s">
        <v>69</v>
      </c>
      <c r="I46" s="104"/>
      <c r="J46" s="104"/>
      <c r="K46" s="102" t="s">
        <v>70</v>
      </c>
      <c r="L46" s="102"/>
      <c r="M46" s="102"/>
      <c r="S46" s="50"/>
    </row>
    <row r="47" spans="1:19" s="5" customFormat="1" x14ac:dyDescent="0.2">
      <c r="A47" s="66"/>
      <c r="B47" s="64"/>
      <c r="C47" s="66"/>
      <c r="D47" s="65"/>
      <c r="E47" s="70"/>
      <c r="F47" s="70"/>
      <c r="G47" s="70"/>
      <c r="H47" s="66"/>
      <c r="I47" s="67"/>
      <c r="K47" s="66"/>
      <c r="L47" s="66"/>
      <c r="S47" s="50"/>
    </row>
    <row r="48" spans="1:19" s="5" customFormat="1" x14ac:dyDescent="0.2">
      <c r="A48" s="66"/>
      <c r="B48" s="64"/>
      <c r="C48" s="66"/>
      <c r="D48" s="65"/>
      <c r="E48" s="70"/>
      <c r="F48" s="70"/>
      <c r="G48" s="70"/>
      <c r="H48" s="65" t="s">
        <v>22</v>
      </c>
      <c r="I48" s="104"/>
      <c r="J48" s="104"/>
      <c r="K48" s="103" t="s">
        <v>16</v>
      </c>
      <c r="L48" s="103"/>
      <c r="M48" s="103"/>
      <c r="S48" s="50"/>
    </row>
    <row r="49" spans="1:13" x14ac:dyDescent="0.2">
      <c r="A49" s="66"/>
      <c r="B49" s="64"/>
      <c r="C49" s="66"/>
      <c r="D49" s="65"/>
      <c r="E49" s="70"/>
      <c r="F49" s="70"/>
      <c r="G49" s="70"/>
      <c r="H49" s="66"/>
      <c r="I49" s="67"/>
      <c r="K49" s="66"/>
      <c r="L49" s="66"/>
    </row>
    <row r="50" spans="1:13" x14ac:dyDescent="0.2">
      <c r="A50" s="66"/>
      <c r="B50" s="64"/>
      <c r="C50" s="66"/>
      <c r="D50" s="65"/>
      <c r="E50" s="70"/>
      <c r="F50" s="70"/>
      <c r="G50" s="70"/>
      <c r="H50" s="68" t="s">
        <v>68</v>
      </c>
      <c r="I50" s="104"/>
      <c r="J50" s="104"/>
      <c r="K50" s="102" t="s">
        <v>11</v>
      </c>
      <c r="L50" s="102"/>
      <c r="M50" s="102"/>
    </row>
    <row r="51" spans="1:13" x14ac:dyDescent="0.2">
      <c r="D51" s="55"/>
      <c r="E51" s="42"/>
      <c r="K51" s="56"/>
      <c r="L51" s="42"/>
    </row>
  </sheetData>
  <mergeCells count="56">
    <mergeCell ref="K44:M44"/>
    <mergeCell ref="K46:M46"/>
    <mergeCell ref="K48:M48"/>
    <mergeCell ref="K50:M50"/>
    <mergeCell ref="I44:J44"/>
    <mergeCell ref="I46:J46"/>
    <mergeCell ref="I48:J48"/>
    <mergeCell ref="I50:J50"/>
    <mergeCell ref="A44:D44"/>
    <mergeCell ref="B12:M12"/>
    <mergeCell ref="B14:M14"/>
    <mergeCell ref="B10:N10"/>
    <mergeCell ref="I33:I39"/>
    <mergeCell ref="I23:I28"/>
    <mergeCell ref="B23:B28"/>
    <mergeCell ref="C30:C31"/>
    <mergeCell ref="C23:C28"/>
    <mergeCell ref="D23:D28"/>
    <mergeCell ref="E23:E28"/>
    <mergeCell ref="F23:F28"/>
    <mergeCell ref="B29:M29"/>
    <mergeCell ref="B30:B31"/>
    <mergeCell ref="E30:E31"/>
    <mergeCell ref="F30:F31"/>
    <mergeCell ref="B7:M7"/>
    <mergeCell ref="B42:M42"/>
    <mergeCell ref="B8:M8"/>
    <mergeCell ref="B11:M11"/>
    <mergeCell ref="B16:B17"/>
    <mergeCell ref="C16:C17"/>
    <mergeCell ref="D16:E16"/>
    <mergeCell ref="F16:I16"/>
    <mergeCell ref="J16:M16"/>
    <mergeCell ref="B19:M19"/>
    <mergeCell ref="C20:C21"/>
    <mergeCell ref="B20:B21"/>
    <mergeCell ref="G23:G28"/>
    <mergeCell ref="H23:H28"/>
    <mergeCell ref="B33:B39"/>
    <mergeCell ref="D33:D39"/>
    <mergeCell ref="B13:M13"/>
    <mergeCell ref="C33:C39"/>
    <mergeCell ref="E20:E21"/>
    <mergeCell ref="F20:F21"/>
    <mergeCell ref="G20:G21"/>
    <mergeCell ref="H20:H21"/>
    <mergeCell ref="D20:D21"/>
    <mergeCell ref="D30:D31"/>
    <mergeCell ref="H30:H31"/>
    <mergeCell ref="G30:G31"/>
    <mergeCell ref="I30:I31"/>
    <mergeCell ref="I20:I21"/>
    <mergeCell ref="E33:E39"/>
    <mergeCell ref="F33:F39"/>
    <mergeCell ref="G33:G39"/>
    <mergeCell ref="H33:H39"/>
  </mergeCells>
  <hyperlinks>
    <hyperlink ref="P40" r:id="rId1" display="https://ros-met.com/ves-profnastila/?ysclid=ld437kwrd508065006"/>
  </hyperlinks>
  <printOptions horizontalCentered="1"/>
  <pageMargins left="0" right="0" top="0.94488188976377963" bottom="0" header="0" footer="0"/>
  <pageSetup paperSize="9" scale="87" fitToHeight="0" orientation="landscape" r:id="rId2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Potopyak Aleksandr</cp:lastModifiedBy>
  <cp:lastPrinted>2023-07-10T02:47:45Z</cp:lastPrinted>
  <dcterms:created xsi:type="dcterms:W3CDTF">2002-02-11T05:58:42Z</dcterms:created>
  <dcterms:modified xsi:type="dcterms:W3CDTF">2023-07-10T02:55:40Z</dcterms:modified>
</cp:coreProperties>
</file>