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2023 Ремонт САНИТАРНО-БЫТОВЫХ  помещений БрГЭС\ВОР exсel\"/>
    </mc:Choice>
  </mc:AlternateContent>
  <bookViews>
    <workbookView xWindow="975" yWindow="60" windowWidth="15960" windowHeight="12000"/>
  </bookViews>
  <sheets>
    <sheet name="Смотровая галерея" sheetId="3" r:id="rId1"/>
    <sheet name="черновик" sheetId="4" r:id="rId2"/>
  </sheets>
  <definedNames>
    <definedName name="_xlnm._FilterDatabase" localSheetId="0" hidden="1">'Смотровая галерея'!$A$17:$O$30</definedName>
    <definedName name="_xlnm.Print_Titles" localSheetId="0">'Смотровая галерея'!$17:$17</definedName>
    <definedName name="_xlnm.Print_Area" localSheetId="0">'Смотровая галерея'!$A$1:$L$58</definedName>
  </definedNames>
  <calcPr calcId="162913"/>
</workbook>
</file>

<file path=xl/calcChain.xml><?xml version="1.0" encoding="utf-8"?>
<calcChain xmlns="http://schemas.openxmlformats.org/spreadsheetml/2006/main">
  <c r="K22" i="3" l="1"/>
  <c r="G34" i="3" l="1"/>
  <c r="D31" i="3" l="1"/>
  <c r="G35" i="3"/>
  <c r="K36" i="3"/>
  <c r="D28" i="3" l="1"/>
  <c r="D30" i="3" l="1"/>
  <c r="D21" i="3" l="1"/>
  <c r="D27" i="3"/>
  <c r="K26" i="3"/>
  <c r="K24" i="3"/>
  <c r="K27" i="3"/>
  <c r="G19" i="3" l="1"/>
  <c r="D42" i="3" s="1"/>
  <c r="D43" i="3" s="1"/>
  <c r="D44" i="3" s="1"/>
  <c r="A24" i="3" l="1"/>
  <c r="A28" i="3" s="1"/>
  <c r="A30" i="3" s="1"/>
  <c r="D45" i="3" l="1"/>
</calcChain>
</file>

<file path=xl/sharedStrings.xml><?xml version="1.0" encoding="utf-8"?>
<sst xmlns="http://schemas.openxmlformats.org/spreadsheetml/2006/main" count="146" uniqueCount="87">
  <si>
    <t>Наименование</t>
  </si>
  <si>
    <t>Ед. изм.</t>
  </si>
  <si>
    <t>т</t>
  </si>
  <si>
    <t>м2</t>
  </si>
  <si>
    <t>м3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</si>
  <si>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</si>
  <si>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</si>
  <si>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</si>
  <si>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</si>
  <si>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</si>
  <si>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</si>
  <si>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Кол-во</t>
  </si>
  <si>
    <t>Использование (лом, утиль, мусор, реализация, повторное исп.)</t>
  </si>
  <si>
    <t>Поставка (Подрядчик/ Подрядчик)</t>
  </si>
  <si>
    <t>Братская ГЭС ООО"ЕвроСибЭнерго-Гидрогенерация"</t>
  </si>
  <si>
    <t xml:space="preserve">Главный инженер </t>
  </si>
  <si>
    <t>филиала ООО "ЕвроСибЭнерго-Гидрогенерация" "Братская ГЭС"</t>
  </si>
  <si>
    <t>______________А.В. Боярский</t>
  </si>
  <si>
    <t xml:space="preserve">Потребность в материалах не учтенных или замененных в сметных нормах </t>
  </si>
  <si>
    <t>Подрядчик</t>
  </si>
  <si>
    <t>А.А. Логинов</t>
  </si>
  <si>
    <t>Служба ЗиС подтверждает необходимость проведения данных видов работ</t>
  </si>
  <si>
    <t>мусор</t>
  </si>
  <si>
    <t>кг</t>
  </si>
  <si>
    <t>Погрузо-разгрузочные работы при автомобильных перевозках. Погрузка строительного мусора.</t>
  </si>
  <si>
    <t>Примечание : расчет потребности в материалах и запчастях.  не указанных, принимается по сметным нормам, поставкой подрядчика</t>
  </si>
  <si>
    <t>Начальник ОППР</t>
  </si>
  <si>
    <t>"___"_____________2023г.</t>
  </si>
  <si>
    <t>Текущий ремонт</t>
  </si>
  <si>
    <t>Разборка покрытий полов из метлахской плитки</t>
  </si>
  <si>
    <t>лом метлахской плитки</t>
  </si>
  <si>
    <t>Обеспыливание поверхности полов, перед устройством стяжки</t>
  </si>
  <si>
    <t xml:space="preserve">Устройство гидроизоляции боковой обмазочной битумной в 2 слоя  </t>
  </si>
  <si>
    <t xml:space="preserve">Обработка поверхности полов грунтовкой </t>
  </si>
  <si>
    <t>Обработка поверхности грунтовкой, перед устройством наливного пола</t>
  </si>
  <si>
    <t>Двух компонентный полиуретановый эластичный наливной пол Полимерстоун-2 (расход 1,5кг/м2 1 мм)</t>
  </si>
  <si>
    <t>Устройство наливного пола из полиуретановых составов, толщиной 8мм</t>
  </si>
  <si>
    <t>Двухкомпонентный ровнитель Ремосил (расход 6-6,5кг/м2)</t>
  </si>
  <si>
    <t>Устройство выравнивающего слоя толщиной 8 мм из эпоксидного компаунда</t>
  </si>
  <si>
    <t>Наполнитель Тексармин 1000М (расход 11-12кг/м2)</t>
  </si>
  <si>
    <t>Полиуретановый грунт Протексил-2MS (расход 0,2-0,35 кг/м2)</t>
  </si>
  <si>
    <t>Бетон легкий на пористых заполнителях</t>
  </si>
  <si>
    <t>Устройство стяжек: легкобетонных толщиной 40 мм</t>
  </si>
  <si>
    <t>Краска ВД-АК фасадная белая</t>
  </si>
  <si>
    <t>Раздел 1. Отделочные работы</t>
  </si>
  <si>
    <t>Эполаст-грунт</t>
  </si>
  <si>
    <t>проем к санузам зашиваем</t>
  </si>
  <si>
    <t>https://market.yandex.ru/product--tenevoi-profil-plintus</t>
  </si>
  <si>
    <t>Установка теневого скрытого плинтуса</t>
  </si>
  <si>
    <t>м</t>
  </si>
  <si>
    <t>О.И. Тонких</t>
  </si>
  <si>
    <r>
      <t xml:space="preserve">Условия производства работ: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 в зоне производства ремонтно-строительных работ </t>
    </r>
    <r>
      <rPr>
        <u/>
        <sz val="10"/>
        <rFont val="Times New Roman"/>
        <family val="1"/>
        <charset val="204"/>
      </rPr>
      <t xml:space="preserve">отсутствует </t>
    </r>
    <r>
      <rPr>
        <sz val="10"/>
        <rFont val="Times New Roman"/>
        <family val="1"/>
        <charset val="204"/>
      </rPr>
      <t>действующее технологическое или лабораторное оборудование, иные загромождающие помещения предметы</t>
    </r>
  </si>
  <si>
    <t>Окрашивание водоэмульсионными составами поверхностей потолков ребристых (с декоративными отверстиями), ранее окрашенных: водоэмульсионной краской с расчисткой старой краски свыше 35%</t>
  </si>
  <si>
    <t>Перевозка мусора строительного на тележках, расстояние 70м</t>
  </si>
  <si>
    <t>Затаривание мусора строительного в мешки</t>
  </si>
  <si>
    <t>Вывозка мусора строительного на полигон отходов, для захоронения, расстояние 15,6км</t>
  </si>
  <si>
    <t xml:space="preserve">  Раздел 2. Электромонтажные работы</t>
  </si>
  <si>
    <t>Демонтаж светильников сведодиодных в тамбурном помещение перед лифтом</t>
  </si>
  <si>
    <t>шт</t>
  </si>
  <si>
    <t>Кабель ВВГ-3х1,5.</t>
  </si>
  <si>
    <t>Демонтаж недействующих распределительных коробок  в тамбурном помещение перед лифтом</t>
  </si>
  <si>
    <t>Распределительная коробка</t>
  </si>
  <si>
    <t>Монтаж светильников сведодиодных   в тамбурном помещение перед лифтом к существующей сети освещения.</t>
  </si>
  <si>
    <t>Кабель канал 40х25 (2м).</t>
  </si>
  <si>
    <t>Дюбель пластиковый 60 мм.</t>
  </si>
  <si>
    <t>Саморезы черные по дереву 3,5х45 мм,</t>
  </si>
  <si>
    <t>повторное использование</t>
  </si>
  <si>
    <t>куски кабеля</t>
  </si>
  <si>
    <t>Демонтаж кабеля ВВГ-3х1,5 в тамбурном помещение перед лифтом</t>
  </si>
  <si>
    <t xml:space="preserve">мусор </t>
  </si>
  <si>
    <t>Светильник сведодиодный 
60 Вт IP 67</t>
  </si>
  <si>
    <t>Теневой профиль для пола</t>
  </si>
  <si>
    <t>Окрашенный профилированный лист С10, толщиной 0,8 цвет-серый, на высоту 0,6м</t>
  </si>
  <si>
    <t>Окрашенный профилированный лист С10, толщиной 0,8 цвет-слоновая кость</t>
  </si>
  <si>
    <t>Облицовка поверхности стен  по металлическому каркасу (с его устройством): окрашенными профилированными листами без пароизоляционного слоя, в два цвета: 0,6м -серый; 3,17м -  слоновая кость</t>
  </si>
  <si>
    <t>по сметной норме</t>
  </si>
  <si>
    <t>Knauf Убо как аналог</t>
  </si>
  <si>
    <t xml:space="preserve">Ведомость объемов работ № 6  </t>
  </si>
  <si>
    <t>УТВЕРЖДАЮ</t>
  </si>
  <si>
    <t>Ремонт санитарно-бытовых помещений БГЭС</t>
  </si>
  <si>
    <t xml:space="preserve">  Раздел 3. Транспортные работы</t>
  </si>
  <si>
    <t>Ведущий инженер службы ЗиС ООО "ЕСЭ-ГГ"</t>
  </si>
  <si>
    <t>О.А. Борус</t>
  </si>
  <si>
    <t>Инженер ОППР</t>
  </si>
  <si>
    <t>И.о.начальника ПТО</t>
  </si>
  <si>
    <t>С.А.Золотухин</t>
  </si>
  <si>
    <r>
      <t>Плотина русловая инв. №000</t>
    </r>
    <r>
      <rPr>
        <u/>
        <sz val="14"/>
        <color rgb="FFFF0000"/>
        <rFont val="Times New Roman"/>
        <family val="1"/>
        <charset val="204"/>
      </rPr>
      <t>2</t>
    </r>
    <r>
      <rPr>
        <u/>
        <sz val="14"/>
        <rFont val="Times New Roman"/>
        <family val="1"/>
        <charset val="204"/>
      </rPr>
      <t>0027
Ремонт помещения №1 отметка 395.5, секция 28 (тамбурное помещение перед лифтом)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</si>
</sst>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0"/>
  </numFmts>
  <fonts count="21" x14ac:knownFonts="1"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color theme="10"/>
      <name val="Arial Cyr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444444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u/>
      <sz val="14"/>
      <name val="Times New Roman"/>
      <family val="1"/>
      <charset val="204"/>
    </font>
    <font>
      <i/>
      <u/>
      <sz val="10"/>
      <name val="Times New Roman"/>
      <family val="1"/>
      <charset val="204"/>
    </font>
    <font>
      <u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</cellStyleXfs>
  <cellXfs count="156">
    <xf numFmtId="0" fontId="0" fillId="0" borderId="0" xfId="0"/>
    <xf numFmtId="0" fontId="4" fillId="2" borderId="0" xfId="1" applyFont="1" applyFill="1" applyAlignment="1">
      <alignment horizontal="left" vertical="top"/>
    </xf>
    <xf numFmtId="49" fontId="4" fillId="2" borderId="0" xfId="1" applyNumberFormat="1" applyFont="1" applyFill="1" applyAlignment="1">
      <alignment vertical="top"/>
    </xf>
    <xf numFmtId="0" fontId="7" fillId="2" borderId="0" xfId="1" applyFont="1" applyFill="1" applyAlignment="1">
      <alignment vertical="top" wrapText="1"/>
    </xf>
    <xf numFmtId="0" fontId="7" fillId="2" borderId="0" xfId="1" applyFont="1" applyFill="1" applyAlignment="1">
      <alignment vertical="top"/>
    </xf>
    <xf numFmtId="0" fontId="4" fillId="2" borderId="0" xfId="1" applyFont="1" applyFill="1" applyAlignment="1">
      <alignment horizontal="right" vertical="top"/>
    </xf>
    <xf numFmtId="0" fontId="3" fillId="2" borderId="0" xfId="1" applyFont="1" applyFill="1" applyAlignment="1">
      <alignment horizontal="centerContinuous" vertical="top"/>
    </xf>
    <xf numFmtId="0" fontId="3" fillId="2" borderId="0" xfId="1" applyFont="1" applyFill="1" applyAlignment="1">
      <alignment horizontal="left" vertical="top"/>
    </xf>
    <xf numFmtId="2" fontId="3" fillId="2" borderId="0" xfId="1" applyNumberFormat="1" applyFont="1" applyFill="1" applyAlignment="1">
      <alignment vertical="top"/>
    </xf>
    <xf numFmtId="0" fontId="3" fillId="2" borderId="0" xfId="1" applyFont="1" applyFill="1" applyAlignment="1">
      <alignment horizontal="centerContinuous" vertical="top" wrapText="1"/>
    </xf>
    <xf numFmtId="0" fontId="3" fillId="2" borderId="0" xfId="1" applyFont="1" applyFill="1" applyAlignment="1">
      <alignment horizontal="center" vertical="top"/>
    </xf>
    <xf numFmtId="0" fontId="0" fillId="2" borderId="0" xfId="0" applyFill="1"/>
    <xf numFmtId="164" fontId="3" fillId="2" borderId="0" xfId="1" applyNumberFormat="1" applyFont="1" applyFill="1" applyAlignment="1">
      <alignment horizontal="center" vertical="top"/>
    </xf>
    <xf numFmtId="2" fontId="7" fillId="2" borderId="0" xfId="1" applyNumberFormat="1" applyFont="1" applyFill="1" applyAlignment="1">
      <alignment vertical="top" wrapText="1"/>
    </xf>
    <xf numFmtId="2" fontId="0" fillId="2" borderId="0" xfId="0" applyNumberFormat="1" applyFill="1"/>
    <xf numFmtId="2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top"/>
    </xf>
    <xf numFmtId="1" fontId="9" fillId="2" borderId="1" xfId="1" applyNumberFormat="1" applyFont="1" applyFill="1" applyBorder="1" applyAlignment="1">
      <alignment horizontal="center" vertical="top"/>
    </xf>
    <xf numFmtId="0" fontId="9" fillId="2" borderId="1" xfId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Alignment="1">
      <alignment horizontal="right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horizontal="center" vertical="top"/>
    </xf>
    <xf numFmtId="9" fontId="0" fillId="2" borderId="0" xfId="0" applyNumberFormat="1" applyFill="1"/>
    <xf numFmtId="165" fontId="0" fillId="2" borderId="0" xfId="0" applyNumberFormat="1" applyFill="1"/>
    <xf numFmtId="0" fontId="3" fillId="0" borderId="1" xfId="0" applyFont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/>
    </xf>
    <xf numFmtId="0" fontId="12" fillId="2" borderId="0" xfId="1" applyFont="1" applyFill="1" applyAlignment="1">
      <alignment vertical="top" wrapText="1"/>
    </xf>
    <xf numFmtId="2" fontId="12" fillId="2" borderId="0" xfId="1" applyNumberFormat="1" applyFont="1" applyFill="1" applyAlignment="1">
      <alignment vertical="top" wrapText="1"/>
    </xf>
    <xf numFmtId="0" fontId="12" fillId="2" borderId="0" xfId="1" applyFont="1" applyFill="1" applyAlignment="1">
      <alignment vertical="top"/>
    </xf>
    <xf numFmtId="0" fontId="2" fillId="2" borderId="0" xfId="1" applyFont="1" applyFill="1" applyAlignment="1">
      <alignment vertical="top"/>
    </xf>
    <xf numFmtId="164" fontId="2" fillId="2" borderId="0" xfId="1" applyNumberFormat="1" applyFont="1" applyFill="1" applyAlignment="1">
      <alignment horizontal="center" vertical="top"/>
    </xf>
    <xf numFmtId="0" fontId="3" fillId="2" borderId="0" xfId="2" applyFont="1" applyFill="1" applyAlignment="1">
      <alignment horizontal="left"/>
    </xf>
    <xf numFmtId="0" fontId="3" fillId="2" borderId="0" xfId="1" applyFont="1" applyFill="1" applyAlignment="1">
      <alignment vertical="top"/>
    </xf>
    <xf numFmtId="0" fontId="3" fillId="2" borderId="0" xfId="2" applyFont="1" applyFill="1" applyAlignment="1">
      <alignment horizontal="right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right" vertical="center"/>
    </xf>
    <xf numFmtId="0" fontId="3" fillId="2" borderId="0" xfId="0" applyFont="1" applyFill="1" applyAlignment="1">
      <alignment vertical="top"/>
    </xf>
    <xf numFmtId="0" fontId="6" fillId="2" borderId="0" xfId="0" applyFont="1" applyFill="1"/>
    <xf numFmtId="0" fontId="11" fillId="2" borderId="0" xfId="0" applyFont="1" applyFill="1"/>
    <xf numFmtId="0" fontId="15" fillId="2" borderId="0" xfId="0" applyFont="1" applyFill="1"/>
    <xf numFmtId="0" fontId="9" fillId="2" borderId="0" xfId="0" applyFont="1" applyFill="1"/>
    <xf numFmtId="0" fontId="16" fillId="0" borderId="0" xfId="0" applyFont="1"/>
    <xf numFmtId="0" fontId="3" fillId="0" borderId="0" xfId="0" applyFont="1" applyFill="1"/>
    <xf numFmtId="0" fontId="17" fillId="0" borderId="0" xfId="3" applyFont="1"/>
    <xf numFmtId="2" fontId="3" fillId="2" borderId="0" xfId="0" applyNumberFormat="1" applyFont="1" applyFill="1"/>
    <xf numFmtId="2" fontId="17" fillId="2" borderId="0" xfId="3" applyNumberFormat="1" applyFont="1" applyFill="1"/>
    <xf numFmtId="164" fontId="3" fillId="2" borderId="0" xfId="0" applyNumberFormat="1" applyFont="1" applyFill="1"/>
    <xf numFmtId="49" fontId="13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vertical="top" wrapText="1"/>
    </xf>
    <xf numFmtId="0" fontId="3" fillId="3" borderId="0" xfId="0" applyFont="1" applyFill="1"/>
    <xf numFmtId="166" fontId="3" fillId="2" borderId="1" xfId="0" applyNumberFormat="1" applyFont="1" applyFill="1" applyBorder="1" applyAlignment="1">
      <alignment horizontal="center" vertical="top" wrapText="1"/>
    </xf>
    <xf numFmtId="0" fontId="17" fillId="0" borderId="0" xfId="3" applyFont="1" applyFill="1"/>
    <xf numFmtId="2" fontId="3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9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6" fillId="2" borderId="0" xfId="1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18" fillId="2" borderId="0" xfId="1" applyFont="1" applyFill="1" applyBorder="1" applyAlignment="1">
      <alignment horizontal="center" vertical="top" wrapText="1"/>
    </xf>
    <xf numFmtId="0" fontId="14" fillId="2" borderId="0" xfId="1" applyFont="1" applyFill="1" applyBorder="1" applyAlignment="1">
      <alignment horizontal="center" vertical="top" wrapText="1"/>
    </xf>
    <xf numFmtId="0" fontId="15" fillId="2" borderId="0" xfId="1" applyFont="1" applyFill="1" applyAlignment="1">
      <alignment horizontal="center" vertical="top"/>
    </xf>
    <xf numFmtId="0" fontId="19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/>
    </xf>
    <xf numFmtId="49" fontId="13" fillId="2" borderId="0" xfId="0" applyNumberFormat="1" applyFont="1" applyFill="1" applyBorder="1" applyAlignment="1" applyProtection="1">
      <alignment horizontal="center" vertical="top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vertical="top" wrapText="1"/>
    </xf>
    <xf numFmtId="2" fontId="3" fillId="0" borderId="5" xfId="0" applyNumberFormat="1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horizontal="right" vertical="top" wrapText="1"/>
    </xf>
    <xf numFmtId="2" fontId="3" fillId="2" borderId="5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rket.yandex.ru/product--tenevoi-profil-plint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110" zoomScaleNormal="100" zoomScaleSheetLayoutView="110" workbookViewId="0">
      <selection activeCell="A12" sqref="A12:L12"/>
    </sheetView>
  </sheetViews>
  <sheetFormatPr defaultRowHeight="12.75" x14ac:dyDescent="0.2"/>
  <cols>
    <col min="1" max="1" width="4.5703125" style="23" customWidth="1"/>
    <col min="2" max="2" width="44.42578125" style="23" customWidth="1"/>
    <col min="3" max="3" width="11.42578125" style="23" customWidth="1"/>
    <col min="4" max="4" width="9.42578125" style="82" customWidth="1"/>
    <col min="5" max="5" width="18.85546875" style="23" customWidth="1"/>
    <col min="6" max="6" width="6.140625" style="23" customWidth="1"/>
    <col min="7" max="7" width="7" style="23" customWidth="1"/>
    <col min="8" max="8" width="9.5703125" style="23" customWidth="1"/>
    <col min="9" max="9" width="30.140625" style="111" customWidth="1"/>
    <col min="10" max="10" width="7.42578125" style="23" customWidth="1"/>
    <col min="11" max="11" width="8" style="84" customWidth="1"/>
    <col min="12" max="12" width="10.7109375" style="23" customWidth="1"/>
    <col min="13" max="13" width="27.7109375" style="23" customWidth="1"/>
    <col min="14" max="16384" width="9.140625" style="23"/>
  </cols>
  <sheetData>
    <row r="1" spans="1:13" ht="15.75" x14ac:dyDescent="0.2">
      <c r="A1" s="1"/>
      <c r="B1" s="2"/>
      <c r="C1" s="3"/>
      <c r="D1" s="13"/>
      <c r="E1" s="3"/>
      <c r="F1" s="3"/>
      <c r="G1" s="4"/>
      <c r="H1" s="3"/>
      <c r="I1" s="3"/>
      <c r="J1" s="67"/>
      <c r="K1" s="68"/>
      <c r="L1" s="5" t="s">
        <v>78</v>
      </c>
    </row>
    <row r="2" spans="1:13" x14ac:dyDescent="0.2">
      <c r="A2" s="69"/>
      <c r="B2" s="70"/>
      <c r="C2" s="64"/>
      <c r="D2" s="65"/>
      <c r="E2" s="64"/>
      <c r="F2" s="64"/>
      <c r="G2" s="66"/>
      <c r="H2" s="64"/>
      <c r="I2" s="64"/>
      <c r="J2" s="70"/>
      <c r="K2" s="12"/>
      <c r="L2" s="71" t="s">
        <v>15</v>
      </c>
    </row>
    <row r="3" spans="1:13" x14ac:dyDescent="0.2">
      <c r="A3" s="69"/>
      <c r="B3" s="70"/>
      <c r="C3" s="64"/>
      <c r="D3" s="65"/>
      <c r="E3" s="64"/>
      <c r="F3" s="64"/>
      <c r="G3" s="66"/>
      <c r="H3" s="64"/>
      <c r="I3" s="64"/>
      <c r="J3" s="70"/>
      <c r="K3" s="12"/>
      <c r="L3" s="71" t="s">
        <v>16</v>
      </c>
    </row>
    <row r="4" spans="1:13" ht="16.5" customHeight="1" x14ac:dyDescent="0.2">
      <c r="A4" s="69"/>
      <c r="B4" s="70"/>
      <c r="C4" s="64"/>
      <c r="D4" s="65"/>
      <c r="E4" s="64"/>
      <c r="F4" s="64"/>
      <c r="G4" s="66"/>
      <c r="H4" s="64"/>
      <c r="I4" s="64"/>
      <c r="J4" s="70"/>
      <c r="K4" s="12"/>
      <c r="L4" s="71" t="s">
        <v>17</v>
      </c>
    </row>
    <row r="5" spans="1:13" s="74" customFormat="1" ht="16.5" customHeight="1" x14ac:dyDescent="0.2">
      <c r="A5" s="72"/>
      <c r="B5" s="70"/>
      <c r="C5" s="64"/>
      <c r="D5" s="65"/>
      <c r="E5" s="64"/>
      <c r="F5" s="64"/>
      <c r="G5" s="66"/>
      <c r="H5" s="64"/>
      <c r="I5" s="64"/>
      <c r="J5" s="70"/>
      <c r="K5" s="12"/>
      <c r="L5" s="73" t="s">
        <v>27</v>
      </c>
    </row>
    <row r="6" spans="1:13" s="75" customFormat="1" ht="15" x14ac:dyDescent="0.25">
      <c r="A6" s="134" t="s">
        <v>14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3" s="76" customFormat="1" ht="18.75" x14ac:dyDescent="0.3">
      <c r="A7" s="135" t="s">
        <v>77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13" s="76" customFormat="1" ht="12" customHeight="1" x14ac:dyDescent="0.3">
      <c r="A8" s="99"/>
      <c r="B8" s="99"/>
      <c r="C8" s="99"/>
      <c r="D8" s="99"/>
      <c r="E8" s="99"/>
      <c r="F8" s="99"/>
      <c r="G8" s="99"/>
      <c r="H8" s="99"/>
      <c r="I8" s="108"/>
      <c r="J8" s="99"/>
      <c r="K8" s="99"/>
      <c r="L8" s="99"/>
    </row>
    <row r="9" spans="1:13" s="76" customFormat="1" ht="25.5" customHeight="1" x14ac:dyDescent="0.3">
      <c r="A9" s="141" t="s">
        <v>79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85"/>
    </row>
    <row r="10" spans="1:13" s="107" customFormat="1" x14ac:dyDescent="0.2">
      <c r="A10" s="139" t="s">
        <v>28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3" s="77" customFormat="1" ht="14.25" customHeight="1" x14ac:dyDescent="0.2">
      <c r="A11" s="138" t="s">
        <v>5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13" ht="42" customHeight="1" x14ac:dyDescent="0.2">
      <c r="A12" s="136" t="s">
        <v>86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3" s="77" customFormat="1" x14ac:dyDescent="0.2">
      <c r="A13" s="138" t="s">
        <v>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13" x14ac:dyDescent="0.2">
      <c r="A14" s="6"/>
      <c r="B14" s="7"/>
      <c r="C14" s="6"/>
      <c r="D14" s="8"/>
      <c r="E14" s="9"/>
      <c r="F14" s="6"/>
      <c r="G14" s="6"/>
      <c r="H14" s="6"/>
      <c r="I14" s="9"/>
      <c r="J14" s="10"/>
      <c r="K14" s="12"/>
      <c r="L14" s="6"/>
    </row>
    <row r="15" spans="1:13" ht="23.25" customHeight="1" x14ac:dyDescent="0.2">
      <c r="A15" s="142" t="s">
        <v>7</v>
      </c>
      <c r="B15" s="142" t="s">
        <v>8</v>
      </c>
      <c r="C15" s="142" t="s">
        <v>9</v>
      </c>
      <c r="D15" s="142"/>
      <c r="E15" s="143" t="s">
        <v>10</v>
      </c>
      <c r="F15" s="143"/>
      <c r="G15" s="143"/>
      <c r="H15" s="143"/>
      <c r="I15" s="142" t="s">
        <v>18</v>
      </c>
      <c r="J15" s="142"/>
      <c r="K15" s="142"/>
      <c r="L15" s="142"/>
    </row>
    <row r="16" spans="1:13" ht="55.5" customHeight="1" x14ac:dyDescent="0.2">
      <c r="A16" s="142"/>
      <c r="B16" s="142"/>
      <c r="C16" s="100" t="s">
        <v>1</v>
      </c>
      <c r="D16" s="15" t="s">
        <v>11</v>
      </c>
      <c r="E16" s="100" t="s">
        <v>0</v>
      </c>
      <c r="F16" s="100" t="s">
        <v>1</v>
      </c>
      <c r="G16" s="16" t="s">
        <v>11</v>
      </c>
      <c r="H16" s="100" t="s">
        <v>12</v>
      </c>
      <c r="I16" s="20" t="s">
        <v>0</v>
      </c>
      <c r="J16" s="100" t="s">
        <v>1</v>
      </c>
      <c r="K16" s="17" t="s">
        <v>11</v>
      </c>
      <c r="L16" s="100" t="s">
        <v>13</v>
      </c>
    </row>
    <row r="17" spans="1:15" s="78" customFormat="1" ht="11.25" x14ac:dyDescent="0.2">
      <c r="A17" s="18">
        <v>1</v>
      </c>
      <c r="B17" s="18">
        <v>2</v>
      </c>
      <c r="C17" s="18">
        <v>3</v>
      </c>
      <c r="D17" s="19">
        <v>4</v>
      </c>
      <c r="E17" s="20">
        <v>5</v>
      </c>
      <c r="F17" s="18">
        <v>6</v>
      </c>
      <c r="G17" s="18">
        <v>7</v>
      </c>
      <c r="H17" s="18">
        <v>8</v>
      </c>
      <c r="I17" s="20">
        <v>9</v>
      </c>
      <c r="J17" s="18">
        <v>10</v>
      </c>
      <c r="K17" s="18">
        <v>11</v>
      </c>
      <c r="L17" s="18">
        <v>12</v>
      </c>
    </row>
    <row r="18" spans="1:15" x14ac:dyDescent="0.2">
      <c r="A18" s="147" t="s">
        <v>44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</row>
    <row r="19" spans="1:15" ht="25.5" customHeight="1" x14ac:dyDescent="0.2">
      <c r="A19" s="93">
        <v>1</v>
      </c>
      <c r="B19" s="92" t="s">
        <v>29</v>
      </c>
      <c r="C19" s="21" t="s">
        <v>3</v>
      </c>
      <c r="D19" s="50">
        <v>43.4</v>
      </c>
      <c r="E19" s="21" t="s">
        <v>30</v>
      </c>
      <c r="F19" s="21" t="s">
        <v>2</v>
      </c>
      <c r="G19" s="63">
        <f>5.2*D19/100</f>
        <v>2.2568000000000001</v>
      </c>
      <c r="H19" s="21" t="s">
        <v>22</v>
      </c>
      <c r="I19" s="21"/>
      <c r="J19" s="47"/>
      <c r="K19" s="47"/>
      <c r="L19" s="48"/>
      <c r="N19" s="34"/>
    </row>
    <row r="20" spans="1:15" ht="30" customHeight="1" x14ac:dyDescent="0.2">
      <c r="A20" s="93">
        <v>2</v>
      </c>
      <c r="B20" s="92" t="s">
        <v>31</v>
      </c>
      <c r="C20" s="21" t="s">
        <v>3</v>
      </c>
      <c r="D20" s="50">
        <v>43.4</v>
      </c>
      <c r="E20" s="105"/>
      <c r="F20" s="105"/>
      <c r="G20" s="52"/>
      <c r="H20" s="105"/>
      <c r="I20" s="21"/>
      <c r="J20" s="47"/>
      <c r="K20" s="47"/>
      <c r="L20" s="48"/>
      <c r="N20" s="34"/>
    </row>
    <row r="21" spans="1:15" ht="29.25" customHeight="1" x14ac:dyDescent="0.2">
      <c r="A21" s="93">
        <v>3</v>
      </c>
      <c r="B21" s="94" t="s">
        <v>32</v>
      </c>
      <c r="C21" s="105" t="s">
        <v>3</v>
      </c>
      <c r="D21" s="51">
        <f>(8.92+5.65)*2*0.5</f>
        <v>14.57</v>
      </c>
      <c r="E21" s="105"/>
      <c r="F21" s="105"/>
      <c r="G21" s="52"/>
      <c r="H21" s="105"/>
      <c r="I21" s="106" t="s">
        <v>75</v>
      </c>
      <c r="J21" s="47"/>
      <c r="K21" s="47"/>
      <c r="L21" s="92" t="s">
        <v>19</v>
      </c>
      <c r="N21" s="34"/>
      <c r="O21" s="87"/>
    </row>
    <row r="22" spans="1:15" ht="29.25" customHeight="1" x14ac:dyDescent="0.25">
      <c r="A22" s="93">
        <v>4</v>
      </c>
      <c r="B22" s="92" t="s">
        <v>42</v>
      </c>
      <c r="C22" s="105" t="s">
        <v>3</v>
      </c>
      <c r="D22" s="104">
        <v>43.4</v>
      </c>
      <c r="E22" s="49"/>
      <c r="F22" s="93"/>
      <c r="G22" s="33"/>
      <c r="H22" s="93"/>
      <c r="I22" s="106" t="s">
        <v>41</v>
      </c>
      <c r="J22" s="21" t="s">
        <v>4</v>
      </c>
      <c r="K22" s="88">
        <f>0.88536*2</f>
        <v>1.7707200000000001</v>
      </c>
      <c r="L22" s="92" t="s">
        <v>19</v>
      </c>
      <c r="M22" s="79" t="s">
        <v>76</v>
      </c>
      <c r="N22" s="34"/>
      <c r="O22" s="87"/>
    </row>
    <row r="23" spans="1:15" s="80" customFormat="1" ht="15.75" x14ac:dyDescent="0.25">
      <c r="A23" s="93">
        <v>5</v>
      </c>
      <c r="B23" s="92" t="s">
        <v>33</v>
      </c>
      <c r="C23" s="97" t="s">
        <v>3</v>
      </c>
      <c r="D23" s="56">
        <v>43.4</v>
      </c>
      <c r="E23" s="35"/>
      <c r="F23" s="103"/>
      <c r="G23" s="36"/>
      <c r="H23" s="103"/>
      <c r="I23" s="29" t="s">
        <v>45</v>
      </c>
      <c r="J23" s="58" t="s">
        <v>23</v>
      </c>
      <c r="K23" s="59">
        <v>11</v>
      </c>
      <c r="L23" s="92" t="s">
        <v>19</v>
      </c>
      <c r="M23" s="79"/>
      <c r="N23" s="46"/>
    </row>
    <row r="24" spans="1:15" s="80" customFormat="1" ht="48" customHeight="1" x14ac:dyDescent="0.25">
      <c r="A24" s="118">
        <f>A23+1</f>
        <v>6</v>
      </c>
      <c r="B24" s="145" t="s">
        <v>38</v>
      </c>
      <c r="C24" s="128" t="s">
        <v>3</v>
      </c>
      <c r="D24" s="150">
        <v>43.4</v>
      </c>
      <c r="E24" s="148"/>
      <c r="F24" s="148"/>
      <c r="G24" s="148"/>
      <c r="H24" s="148"/>
      <c r="I24" s="29" t="s">
        <v>37</v>
      </c>
      <c r="J24" s="105" t="s">
        <v>23</v>
      </c>
      <c r="K24" s="58">
        <f>6.2*D24</f>
        <v>269.08</v>
      </c>
      <c r="L24" s="92" t="s">
        <v>19</v>
      </c>
      <c r="M24" s="79"/>
      <c r="N24" s="46"/>
    </row>
    <row r="25" spans="1:15" ht="44.25" customHeight="1" x14ac:dyDescent="0.2">
      <c r="A25" s="119"/>
      <c r="B25" s="146"/>
      <c r="C25" s="130"/>
      <c r="D25" s="151"/>
      <c r="E25" s="149"/>
      <c r="F25" s="149"/>
      <c r="G25" s="149"/>
      <c r="H25" s="149"/>
      <c r="I25" s="106" t="s">
        <v>39</v>
      </c>
      <c r="J25" s="105" t="s">
        <v>23</v>
      </c>
      <c r="K25" s="57">
        <v>82.46</v>
      </c>
      <c r="L25" s="92" t="s">
        <v>19</v>
      </c>
      <c r="O25" s="87"/>
    </row>
    <row r="26" spans="1:15" ht="31.5" customHeight="1" x14ac:dyDescent="0.2">
      <c r="A26" s="93">
        <v>7</v>
      </c>
      <c r="B26" s="92" t="s">
        <v>34</v>
      </c>
      <c r="C26" s="105" t="s">
        <v>3</v>
      </c>
      <c r="D26" s="51">
        <v>43.4</v>
      </c>
      <c r="E26" s="49"/>
      <c r="F26" s="93"/>
      <c r="G26" s="33"/>
      <c r="H26" s="93"/>
      <c r="I26" s="26" t="s">
        <v>40</v>
      </c>
      <c r="J26" s="105" t="s">
        <v>23</v>
      </c>
      <c r="K26" s="57">
        <f>0.28*D26</f>
        <v>12.152000000000001</v>
      </c>
      <c r="L26" s="92" t="s">
        <v>19</v>
      </c>
    </row>
    <row r="27" spans="1:15" ht="77.25" customHeight="1" x14ac:dyDescent="0.2">
      <c r="A27" s="93">
        <v>8</v>
      </c>
      <c r="B27" s="24" t="s">
        <v>36</v>
      </c>
      <c r="C27" s="105" t="s">
        <v>3</v>
      </c>
      <c r="D27" s="51">
        <f>43.4</f>
        <v>43.4</v>
      </c>
      <c r="E27" s="22"/>
      <c r="F27" s="25"/>
      <c r="G27" s="25"/>
      <c r="H27" s="25"/>
      <c r="I27" s="26" t="s">
        <v>35</v>
      </c>
      <c r="J27" s="105" t="s">
        <v>23</v>
      </c>
      <c r="K27" s="60">
        <f>1.5*8*44</f>
        <v>528</v>
      </c>
      <c r="L27" s="92" t="s">
        <v>19</v>
      </c>
      <c r="M27" s="81"/>
    </row>
    <row r="28" spans="1:15" ht="67.5" customHeight="1" x14ac:dyDescent="0.2">
      <c r="A28" s="118">
        <f t="shared" ref="A28" si="0">A27+1</f>
        <v>9</v>
      </c>
      <c r="B28" s="145" t="s">
        <v>74</v>
      </c>
      <c r="C28" s="154" t="s">
        <v>3</v>
      </c>
      <c r="D28" s="152">
        <f>(6.9+5.65)*2*3.77</f>
        <v>94.62700000000001</v>
      </c>
      <c r="E28" s="118"/>
      <c r="F28" s="118"/>
      <c r="G28" s="118"/>
      <c r="H28" s="118"/>
      <c r="I28" s="106" t="s">
        <v>73</v>
      </c>
      <c r="J28" s="105" t="s">
        <v>3</v>
      </c>
      <c r="K28" s="60" t="s">
        <v>75</v>
      </c>
      <c r="L28" s="92" t="s">
        <v>19</v>
      </c>
    </row>
    <row r="29" spans="1:15" ht="70.5" customHeight="1" x14ac:dyDescent="0.2">
      <c r="A29" s="119"/>
      <c r="B29" s="146"/>
      <c r="C29" s="155"/>
      <c r="D29" s="153"/>
      <c r="E29" s="119"/>
      <c r="F29" s="119"/>
      <c r="G29" s="119"/>
      <c r="H29" s="119"/>
      <c r="I29" s="106" t="s">
        <v>72</v>
      </c>
      <c r="J29" s="105" t="s">
        <v>3</v>
      </c>
      <c r="K29" s="60" t="s">
        <v>75</v>
      </c>
      <c r="L29" s="92" t="s">
        <v>19</v>
      </c>
      <c r="M29" s="23" t="s">
        <v>46</v>
      </c>
    </row>
    <row r="30" spans="1:15" ht="63.75" x14ac:dyDescent="0.2">
      <c r="A30" s="93">
        <f>A28+1</f>
        <v>10</v>
      </c>
      <c r="B30" s="102" t="s">
        <v>52</v>
      </c>
      <c r="C30" s="105" t="s">
        <v>3</v>
      </c>
      <c r="D30" s="104">
        <f>43.4</f>
        <v>43.4</v>
      </c>
      <c r="E30" s="22"/>
      <c r="F30" s="25"/>
      <c r="G30" s="25"/>
      <c r="H30" s="25"/>
      <c r="I30" s="106" t="s">
        <v>43</v>
      </c>
      <c r="J30" s="27" t="s">
        <v>23</v>
      </c>
      <c r="K30" s="60" t="s">
        <v>75</v>
      </c>
      <c r="L30" s="92" t="s">
        <v>19</v>
      </c>
      <c r="M30" s="82"/>
    </row>
    <row r="31" spans="1:15" ht="38.25" x14ac:dyDescent="0.2">
      <c r="A31" s="93">
        <v>11</v>
      </c>
      <c r="B31" s="102" t="s">
        <v>48</v>
      </c>
      <c r="C31" s="105" t="s">
        <v>49</v>
      </c>
      <c r="D31" s="104">
        <f>(6.9+5.65)*2</f>
        <v>25.1</v>
      </c>
      <c r="E31" s="22"/>
      <c r="F31" s="25"/>
      <c r="G31" s="25"/>
      <c r="H31" s="25"/>
      <c r="I31" s="106" t="s">
        <v>71</v>
      </c>
      <c r="J31" s="55" t="s">
        <v>49</v>
      </c>
      <c r="K31" s="60" t="s">
        <v>75</v>
      </c>
      <c r="L31" s="92" t="s">
        <v>19</v>
      </c>
      <c r="M31" s="83" t="s">
        <v>47</v>
      </c>
    </row>
    <row r="32" spans="1:15" s="80" customFormat="1" x14ac:dyDescent="0.2">
      <c r="A32" s="115" t="s">
        <v>56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7"/>
    </row>
    <row r="33" spans="1:13" s="80" customFormat="1" ht="38.25" x14ac:dyDescent="0.2">
      <c r="A33" s="103">
        <v>1</v>
      </c>
      <c r="B33" s="94" t="s">
        <v>57</v>
      </c>
      <c r="C33" s="95" t="s">
        <v>58</v>
      </c>
      <c r="D33" s="96">
        <v>6</v>
      </c>
      <c r="E33" s="58" t="s">
        <v>70</v>
      </c>
      <c r="F33" s="97" t="s">
        <v>58</v>
      </c>
      <c r="G33" s="98">
        <v>6</v>
      </c>
      <c r="H33" s="97" t="s">
        <v>66</v>
      </c>
      <c r="I33" s="109"/>
      <c r="J33" s="58"/>
      <c r="K33" s="59"/>
      <c r="L33" s="95"/>
      <c r="M33" s="80" t="s">
        <v>71</v>
      </c>
    </row>
    <row r="34" spans="1:13" ht="29.25" customHeight="1" x14ac:dyDescent="0.2">
      <c r="A34" s="103">
        <v>2</v>
      </c>
      <c r="B34" s="94" t="s">
        <v>68</v>
      </c>
      <c r="C34" s="95" t="s">
        <v>49</v>
      </c>
      <c r="D34" s="96">
        <v>20</v>
      </c>
      <c r="E34" s="97" t="s">
        <v>67</v>
      </c>
      <c r="F34" s="97" t="s">
        <v>2</v>
      </c>
      <c r="G34" s="61">
        <f>0.14/1000*D34</f>
        <v>2.8000000000000004E-3</v>
      </c>
      <c r="H34" s="97" t="s">
        <v>69</v>
      </c>
      <c r="I34" s="110"/>
      <c r="J34" s="58"/>
      <c r="K34" s="59"/>
      <c r="L34" s="95"/>
    </row>
    <row r="35" spans="1:13" ht="30.75" customHeight="1" x14ac:dyDescent="0.2">
      <c r="A35" s="103">
        <v>3</v>
      </c>
      <c r="B35" s="94" t="s">
        <v>60</v>
      </c>
      <c r="C35" s="95" t="s">
        <v>58</v>
      </c>
      <c r="D35" s="96">
        <v>28</v>
      </c>
      <c r="E35" s="58" t="s">
        <v>61</v>
      </c>
      <c r="F35" s="97" t="s">
        <v>2</v>
      </c>
      <c r="G35" s="61">
        <f>0.16/1000*28</f>
        <v>4.4800000000000005E-3</v>
      </c>
      <c r="H35" s="97" t="s">
        <v>22</v>
      </c>
      <c r="J35" s="58"/>
      <c r="K35" s="59"/>
      <c r="L35" s="95"/>
    </row>
    <row r="36" spans="1:13" ht="38.25" x14ac:dyDescent="0.2">
      <c r="A36" s="120">
        <v>4</v>
      </c>
      <c r="B36" s="123" t="s">
        <v>62</v>
      </c>
      <c r="C36" s="126" t="s">
        <v>58</v>
      </c>
      <c r="D36" s="127">
        <v>6</v>
      </c>
      <c r="E36" s="128"/>
      <c r="F36" s="128"/>
      <c r="G36" s="131"/>
      <c r="H36" s="128"/>
      <c r="I36" s="29" t="s">
        <v>70</v>
      </c>
      <c r="J36" s="58" t="s">
        <v>58</v>
      </c>
      <c r="K36" s="59">
        <f>D36</f>
        <v>6</v>
      </c>
      <c r="L36" s="58" t="s">
        <v>66</v>
      </c>
    </row>
    <row r="37" spans="1:13" x14ac:dyDescent="0.2">
      <c r="A37" s="121"/>
      <c r="B37" s="124"/>
      <c r="C37" s="126"/>
      <c r="D37" s="127"/>
      <c r="E37" s="129"/>
      <c r="F37" s="129"/>
      <c r="G37" s="132"/>
      <c r="H37" s="129"/>
      <c r="I37" s="110" t="s">
        <v>59</v>
      </c>
      <c r="J37" s="58" t="s">
        <v>49</v>
      </c>
      <c r="K37" s="59">
        <v>20</v>
      </c>
      <c r="L37" s="95" t="s">
        <v>19</v>
      </c>
    </row>
    <row r="38" spans="1:13" ht="14.25" customHeight="1" x14ac:dyDescent="0.2">
      <c r="A38" s="121"/>
      <c r="B38" s="124"/>
      <c r="C38" s="126"/>
      <c r="D38" s="127"/>
      <c r="E38" s="129"/>
      <c r="F38" s="129"/>
      <c r="G38" s="132"/>
      <c r="H38" s="129"/>
      <c r="I38" s="29" t="s">
        <v>63</v>
      </c>
      <c r="J38" s="58" t="s">
        <v>58</v>
      </c>
      <c r="K38" s="59">
        <v>10</v>
      </c>
      <c r="L38" s="95" t="s">
        <v>19</v>
      </c>
    </row>
    <row r="39" spans="1:13" ht="13.5" customHeight="1" x14ac:dyDescent="0.2">
      <c r="A39" s="121"/>
      <c r="B39" s="124"/>
      <c r="C39" s="126"/>
      <c r="D39" s="127"/>
      <c r="E39" s="129"/>
      <c r="F39" s="129"/>
      <c r="G39" s="132"/>
      <c r="H39" s="129"/>
      <c r="I39" s="29" t="s">
        <v>64</v>
      </c>
      <c r="J39" s="58" t="s">
        <v>58</v>
      </c>
      <c r="K39" s="59">
        <v>70</v>
      </c>
      <c r="L39" s="95" t="s">
        <v>19</v>
      </c>
    </row>
    <row r="40" spans="1:13" ht="25.5" x14ac:dyDescent="0.2">
      <c r="A40" s="122"/>
      <c r="B40" s="125"/>
      <c r="C40" s="126"/>
      <c r="D40" s="127"/>
      <c r="E40" s="130"/>
      <c r="F40" s="130"/>
      <c r="G40" s="133"/>
      <c r="H40" s="130"/>
      <c r="I40" s="29" t="s">
        <v>65</v>
      </c>
      <c r="J40" s="58" t="s">
        <v>58</v>
      </c>
      <c r="K40" s="59">
        <v>70</v>
      </c>
      <c r="L40" s="95" t="s">
        <v>19</v>
      </c>
    </row>
    <row r="41" spans="1:13" x14ac:dyDescent="0.2">
      <c r="A41" s="115" t="s">
        <v>80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7"/>
    </row>
    <row r="42" spans="1:13" ht="16.5" customHeight="1" x14ac:dyDescent="0.2">
      <c r="A42" s="28">
        <v>5</v>
      </c>
      <c r="B42" s="29" t="s">
        <v>54</v>
      </c>
      <c r="C42" s="30" t="s">
        <v>2</v>
      </c>
      <c r="D42" s="62">
        <f>G35+G34+G19</f>
        <v>2.2640800000000003</v>
      </c>
      <c r="E42" s="31"/>
      <c r="F42" s="31"/>
      <c r="G42" s="31"/>
      <c r="H42" s="95"/>
      <c r="I42" s="29"/>
      <c r="J42" s="30"/>
      <c r="K42" s="32"/>
      <c r="L42" s="30"/>
    </row>
    <row r="43" spans="1:13" ht="27.75" customHeight="1" x14ac:dyDescent="0.2">
      <c r="A43" s="28">
        <v>6</v>
      </c>
      <c r="B43" s="29" t="s">
        <v>53</v>
      </c>
      <c r="C43" s="30" t="s">
        <v>2</v>
      </c>
      <c r="D43" s="62">
        <f>D42</f>
        <v>2.2640800000000003</v>
      </c>
      <c r="E43" s="31"/>
      <c r="F43" s="31"/>
      <c r="G43" s="31"/>
      <c r="H43" s="95"/>
      <c r="I43" s="29"/>
      <c r="J43" s="30"/>
      <c r="K43" s="32"/>
      <c r="L43" s="30"/>
    </row>
    <row r="44" spans="1:13" ht="29.25" customHeight="1" x14ac:dyDescent="0.2">
      <c r="A44" s="28">
        <v>7</v>
      </c>
      <c r="B44" s="29" t="s">
        <v>24</v>
      </c>
      <c r="C44" s="30" t="s">
        <v>2</v>
      </c>
      <c r="D44" s="62">
        <f>D43</f>
        <v>2.2640800000000003</v>
      </c>
      <c r="E44" s="31"/>
      <c r="F44" s="31"/>
      <c r="G44" s="31"/>
      <c r="H44" s="95"/>
      <c r="I44" s="29"/>
      <c r="J44" s="30"/>
      <c r="K44" s="32"/>
      <c r="L44" s="30"/>
    </row>
    <row r="45" spans="1:13" ht="31.5" customHeight="1" x14ac:dyDescent="0.2">
      <c r="A45" s="28">
        <v>8</v>
      </c>
      <c r="B45" s="29" t="s">
        <v>55</v>
      </c>
      <c r="C45" s="30" t="s">
        <v>2</v>
      </c>
      <c r="D45" s="62">
        <f>D44</f>
        <v>2.2640800000000003</v>
      </c>
      <c r="E45" s="31"/>
      <c r="F45" s="31"/>
      <c r="G45" s="31"/>
      <c r="H45" s="31"/>
      <c r="I45" s="29"/>
      <c r="J45" s="30"/>
      <c r="K45" s="96"/>
      <c r="L45" s="30"/>
    </row>
    <row r="46" spans="1:13" ht="37.5" customHeight="1" x14ac:dyDescent="0.2">
      <c r="A46" s="37"/>
      <c r="B46" s="113" t="s">
        <v>51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</row>
    <row r="47" spans="1:13" ht="19.5" customHeight="1" x14ac:dyDescent="0.2">
      <c r="A47" s="114" t="s">
        <v>25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</row>
    <row r="48" spans="1:13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</row>
    <row r="49" spans="1:19" x14ac:dyDescent="0.2">
      <c r="A49" s="37"/>
      <c r="B49" s="38"/>
      <c r="C49" s="37"/>
      <c r="D49" s="39"/>
      <c r="E49" s="101"/>
      <c r="F49" s="101"/>
      <c r="G49" s="101"/>
      <c r="H49" s="37"/>
      <c r="I49" s="40"/>
      <c r="J49" s="37"/>
      <c r="K49" s="37"/>
      <c r="L49" s="37"/>
    </row>
    <row r="50" spans="1:19" s="80" customFormat="1" x14ac:dyDescent="0.2">
      <c r="A50" s="144" t="s">
        <v>21</v>
      </c>
      <c r="B50" s="144"/>
      <c r="C50" s="144"/>
      <c r="D50" s="144"/>
      <c r="E50" s="86"/>
      <c r="F50" s="101"/>
      <c r="G50" s="101"/>
      <c r="H50" s="39" t="s">
        <v>81</v>
      </c>
      <c r="I50" s="42"/>
      <c r="J50" s="41" t="s">
        <v>82</v>
      </c>
      <c r="K50" s="41"/>
      <c r="L50" s="37"/>
      <c r="M50" s="89"/>
      <c r="S50" s="89"/>
    </row>
    <row r="51" spans="1:19" s="80" customFormat="1" x14ac:dyDescent="0.2">
      <c r="A51" s="37"/>
      <c r="B51" s="86"/>
      <c r="C51" s="37"/>
      <c r="D51" s="39"/>
      <c r="E51" s="101"/>
      <c r="F51" s="101"/>
      <c r="G51" s="101"/>
      <c r="H51" s="37"/>
      <c r="I51" s="40"/>
      <c r="J51" s="37"/>
      <c r="K51" s="37"/>
      <c r="L51" s="37"/>
      <c r="S51" s="89"/>
    </row>
    <row r="52" spans="1:19" s="80" customFormat="1" x14ac:dyDescent="0.2">
      <c r="A52" s="37"/>
      <c r="B52" s="86"/>
      <c r="C52" s="37"/>
      <c r="D52" s="39"/>
      <c r="E52" s="101"/>
      <c r="F52" s="101"/>
      <c r="G52" s="101"/>
      <c r="H52" s="39" t="s">
        <v>84</v>
      </c>
      <c r="I52" s="112"/>
      <c r="J52" s="44" t="s">
        <v>85</v>
      </c>
      <c r="K52" s="37"/>
      <c r="L52" s="37"/>
      <c r="S52" s="89"/>
    </row>
    <row r="53" spans="1:19" s="80" customFormat="1" x14ac:dyDescent="0.2">
      <c r="A53" s="37"/>
      <c r="B53" s="86"/>
      <c r="C53" s="37"/>
      <c r="D53" s="39"/>
      <c r="E53" s="101"/>
      <c r="F53" s="101"/>
      <c r="G53" s="101"/>
      <c r="H53" s="37"/>
      <c r="I53" s="40"/>
      <c r="J53" s="37"/>
      <c r="K53" s="37"/>
      <c r="L53" s="37"/>
      <c r="S53" s="89"/>
    </row>
    <row r="54" spans="1:19" s="80" customFormat="1" x14ac:dyDescent="0.2">
      <c r="A54" s="37"/>
      <c r="B54" s="86"/>
      <c r="C54" s="37"/>
      <c r="D54" s="39"/>
      <c r="E54" s="101"/>
      <c r="F54" s="101"/>
      <c r="G54" s="101"/>
      <c r="H54" s="39" t="s">
        <v>26</v>
      </c>
      <c r="I54" s="112"/>
      <c r="J54" s="43" t="s">
        <v>20</v>
      </c>
      <c r="K54" s="37"/>
      <c r="L54" s="37"/>
      <c r="S54" s="89"/>
    </row>
    <row r="55" spans="1:19" s="41" customFormat="1" x14ac:dyDescent="0.2">
      <c r="A55" s="37"/>
      <c r="B55" s="86"/>
      <c r="C55" s="37"/>
      <c r="D55" s="39"/>
      <c r="E55" s="101"/>
      <c r="F55" s="101"/>
      <c r="G55" s="101"/>
      <c r="H55" s="37"/>
      <c r="I55" s="40"/>
      <c r="J55" s="37"/>
      <c r="K55" s="37"/>
      <c r="L55" s="37"/>
    </row>
    <row r="56" spans="1:19" s="41" customFormat="1" x14ac:dyDescent="0.2">
      <c r="A56" s="37"/>
      <c r="B56" s="86"/>
      <c r="C56" s="37"/>
      <c r="D56" s="39"/>
      <c r="E56" s="101"/>
      <c r="F56" s="101"/>
      <c r="G56" s="101"/>
      <c r="H56" s="45" t="s">
        <v>83</v>
      </c>
      <c r="I56" s="112"/>
      <c r="J56" s="44" t="s">
        <v>50</v>
      </c>
      <c r="K56" s="37"/>
      <c r="L56" s="37"/>
    </row>
    <row r="57" spans="1:19" s="41" customFormat="1" x14ac:dyDescent="0.2">
      <c r="D57" s="90"/>
      <c r="I57" s="86"/>
      <c r="K57" s="91"/>
    </row>
  </sheetData>
  <mergeCells count="42">
    <mergeCell ref="A50:D50"/>
    <mergeCell ref="B28:B29"/>
    <mergeCell ref="A28:A29"/>
    <mergeCell ref="A18:L18"/>
    <mergeCell ref="A24:A25"/>
    <mergeCell ref="G24:G25"/>
    <mergeCell ref="H24:H25"/>
    <mergeCell ref="H28:H29"/>
    <mergeCell ref="B24:B25"/>
    <mergeCell ref="C24:C25"/>
    <mergeCell ref="D24:D25"/>
    <mergeCell ref="E24:E25"/>
    <mergeCell ref="F24:F25"/>
    <mergeCell ref="D28:D29"/>
    <mergeCell ref="C28:C29"/>
    <mergeCell ref="E28:E29"/>
    <mergeCell ref="A15:A16"/>
    <mergeCell ref="B15:B16"/>
    <mergeCell ref="C15:D15"/>
    <mergeCell ref="E15:H15"/>
    <mergeCell ref="I15:L15"/>
    <mergeCell ref="A6:L6"/>
    <mergeCell ref="A7:L7"/>
    <mergeCell ref="A12:L12"/>
    <mergeCell ref="A11:L11"/>
    <mergeCell ref="A13:L13"/>
    <mergeCell ref="A10:L10"/>
    <mergeCell ref="A9:L9"/>
    <mergeCell ref="B46:L46"/>
    <mergeCell ref="A47:L47"/>
    <mergeCell ref="A41:L41"/>
    <mergeCell ref="F28:F29"/>
    <mergeCell ref="G28:G29"/>
    <mergeCell ref="A32:L32"/>
    <mergeCell ref="A36:A40"/>
    <mergeCell ref="B36:B40"/>
    <mergeCell ref="C36:C40"/>
    <mergeCell ref="D36:D40"/>
    <mergeCell ref="E36:E40"/>
    <mergeCell ref="F36:F40"/>
    <mergeCell ref="G36:G40"/>
    <mergeCell ref="H36:H40"/>
  </mergeCells>
  <hyperlinks>
    <hyperlink ref="M31" r:id="rId1"/>
  </hyperlinks>
  <printOptions horizontalCentered="1"/>
  <pageMargins left="0.19685039370078741" right="0.11811023622047245" top="0.94488188976377963" bottom="0" header="0" footer="0"/>
  <pageSetup paperSize="9" scale="87" fitToHeight="0" orientation="landscape" r:id="rId2"/>
  <headerFooter scaleWithDoc="0">
    <oddHeader xml:space="preserve">&amp;L
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G34" sqref="G34"/>
    </sheetView>
  </sheetViews>
  <sheetFormatPr defaultRowHeight="12.75" x14ac:dyDescent="0.2"/>
  <sheetData>
    <row r="1" spans="1:16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pans="1:16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4"/>
      <c r="L10" s="11"/>
      <c r="M10" s="53"/>
      <c r="N10" s="11"/>
      <c r="O10" s="11"/>
      <c r="P10" s="11"/>
    </row>
    <row r="11" spans="1:16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54"/>
      <c r="N11" s="11"/>
      <c r="O11" s="11"/>
      <c r="P11" s="11"/>
    </row>
    <row r="12" spans="1:16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54"/>
      <c r="N12" s="11"/>
      <c r="O12" s="11"/>
      <c r="P12" s="11"/>
    </row>
    <row r="13" spans="1:16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Смотровая галерея</vt:lpstr>
      <vt:lpstr>черновик</vt:lpstr>
      <vt:lpstr>'Смотровая галерея'!Заголовки_для_печати</vt:lpstr>
      <vt:lpstr>'Смотровая галерея'!Область_печати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Strekalovskaya Kristina</cp:lastModifiedBy>
  <cp:lastPrinted>2023-07-05T02:55:33Z</cp:lastPrinted>
  <dcterms:created xsi:type="dcterms:W3CDTF">2002-02-11T05:58:42Z</dcterms:created>
  <dcterms:modified xsi:type="dcterms:W3CDTF">2023-07-24T02:37:48Z</dcterms:modified>
</cp:coreProperties>
</file>